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60" yWindow="65491" windowWidth="16935" windowHeight="15000" tabRatio="1000" activeTab="0"/>
  </bookViews>
  <sheets>
    <sheet name="Introduction" sheetId="1" r:id="rId1"/>
    <sheet name="Chart - Global Market Caps" sheetId="2" r:id="rId2"/>
    <sheet name="Chart - Extractive Sector Value" sheetId="3" r:id="rId3"/>
    <sheet name="Chart - EU Major Markets" sheetId="4" r:id="rId4"/>
    <sheet name="Chart - Non-EU Major Markets" sheetId="5" r:id="rId5"/>
    <sheet name="Chart - Global SEC Coverage" sheetId="6" r:id="rId6"/>
    <sheet name="US Exchanges (3) &amp; Comparison" sheetId="7" r:id="rId7"/>
    <sheet name="London - LSE" sheetId="8" r:id="rId8"/>
    <sheet name="Italian Borsa" sheetId="9" r:id="rId9"/>
    <sheet name="Euronext Amsterdam" sheetId="10" r:id="rId10"/>
    <sheet name="Euronext Brussels" sheetId="11" r:id="rId11"/>
    <sheet name="Euronext Lisbon" sheetId="12" r:id="rId12"/>
    <sheet name="Euronext Paris" sheetId="13" r:id="rId13"/>
    <sheet name="Deutsche Borse-Frankfurt" sheetId="14" r:id="rId14"/>
    <sheet name="BME Spain" sheetId="15" r:id="rId15"/>
    <sheet name="NASDAQ OMX Nordic-Copenhagen" sheetId="16" r:id="rId16"/>
    <sheet name="NASDAQ OMX Nordic-Helsinki" sheetId="17" r:id="rId17"/>
    <sheet name="NASDAQ OMX Nordic-Iceland" sheetId="18" r:id="rId18"/>
    <sheet name="NASDAQ OMX Nordic-Stockholm" sheetId="19" r:id="rId19"/>
    <sheet name="NASDAQ OMX Nordic-Tallinn" sheetId="20" r:id="rId20"/>
    <sheet name="NASDAQ OMX Nordic-Riga" sheetId="21" r:id="rId21"/>
    <sheet name="NASDAQ OMX Nordic-Vilnius" sheetId="22" r:id="rId22"/>
    <sheet name="TSX Toronto" sheetId="23" r:id="rId23"/>
    <sheet name="Hong Kong - HKEx" sheetId="24" r:id="rId24"/>
    <sheet name="Australia - ASX" sheetId="25" r:id="rId25"/>
    <sheet name="Moscow - MICEX" sheetId="26" r:id="rId26"/>
    <sheet name="Shanghai SE" sheetId="27" r:id="rId27"/>
    <sheet name="Johannesburg - JSE" sheetId="28" r:id="rId28"/>
    <sheet name="Oslo Bors " sheetId="29" r:id="rId29"/>
    <sheet name="BM&amp;FBOVESPA Brazil" sheetId="30" r:id="rId30"/>
    <sheet name="Bombay - BSE" sheetId="31" r:id="rId31"/>
    <sheet name="Korean SE" sheetId="32" r:id="rId32"/>
    <sheet name="Tokyo SE" sheetId="33" r:id="rId33"/>
    <sheet name="Shenzhen SE" sheetId="34" r:id="rId34"/>
    <sheet name="SIX Swiss Exchange" sheetId="35" r:id="rId35"/>
    <sheet name="NSE India" sheetId="36" r:id="rId36"/>
  </sheets>
  <definedNames>
    <definedName name="page_top" localSheetId="34">'SIX Swiss Exchange'!$H$11</definedName>
  </definedNames>
  <calcPr fullCalcOnLoad="1"/>
</workbook>
</file>

<file path=xl/sharedStrings.xml><?xml version="1.0" encoding="utf-8"?>
<sst xmlns="http://schemas.openxmlformats.org/spreadsheetml/2006/main" count="20371" uniqueCount="6162">
  <si>
    <t>Rank by extractive market cap</t>
  </si>
  <si>
    <t>Total # of Extractive Companies</t>
  </si>
  <si>
    <t>London Stock Exchange</t>
  </si>
  <si>
    <t>Italian Borsa</t>
  </si>
  <si>
    <t>Amsterdam</t>
  </si>
  <si>
    <t>Brussels</t>
  </si>
  <si>
    <t>Lisbon</t>
  </si>
  <si>
    <t>Paris</t>
  </si>
  <si>
    <t>Frankfurt Stock Exchange</t>
  </si>
  <si>
    <t>Copenhagen</t>
  </si>
  <si>
    <t>Helsinki</t>
  </si>
  <si>
    <t>Iceland</t>
  </si>
  <si>
    <t>Stockholm</t>
  </si>
  <si>
    <t>Tallinn</t>
  </si>
  <si>
    <t>Riga</t>
  </si>
  <si>
    <t>Vilnius</t>
  </si>
  <si>
    <t>BME Spain (Madrid, Bilbao, Barcelona, Valencia)</t>
  </si>
  <si>
    <t>n/a</t>
  </si>
  <si>
    <t>EUROPEAN UNION</t>
  </si>
  <si>
    <t>Total # of Extractive Companies</t>
  </si>
  <si>
    <t>% Share of European Extractives Market Cap</t>
  </si>
  <si>
    <t>Industrial classification system: ICB</t>
  </si>
  <si>
    <t>Industrial classification system: GICS</t>
  </si>
  <si>
    <t>South Africa</t>
  </si>
  <si>
    <t>LSE, ASX</t>
  </si>
  <si>
    <t>LSE</t>
  </si>
  <si>
    <t>LSE</t>
  </si>
  <si>
    <t>LSE</t>
  </si>
  <si>
    <t>Poland</t>
  </si>
  <si>
    <t>LSE, WIG, WIG20</t>
  </si>
  <si>
    <t>LSE</t>
  </si>
  <si>
    <t>Pakistan</t>
  </si>
  <si>
    <t>LSE</t>
  </si>
  <si>
    <t>LSE</t>
  </si>
  <si>
    <t>LSE</t>
  </si>
  <si>
    <t>LSE</t>
  </si>
  <si>
    <t>6-9</t>
  </si>
  <si>
    <t>Amsterdam</t>
  </si>
  <si>
    <t>none</t>
  </si>
  <si>
    <t>EXCHANGE: Euronext Amsterdam</t>
  </si>
  <si>
    <t>Currency traded in: Euros</t>
  </si>
  <si>
    <t>None</t>
  </si>
  <si>
    <t>None</t>
  </si>
  <si>
    <t>None</t>
  </si>
  <si>
    <t>None</t>
  </si>
  <si>
    <t>None</t>
  </si>
  <si>
    <t>Brazil, Paris, Hong Kong</t>
  </si>
  <si>
    <t>Total Market Capitalization for each exchange (all stock), EURO millions</t>
  </si>
  <si>
    <t>Extractive Company Market Cap per exchange, Euros</t>
  </si>
  <si>
    <t>Sector</t>
  </si>
  <si>
    <t>Sub-sector</t>
  </si>
  <si>
    <t>LSE</t>
  </si>
  <si>
    <t>LSE</t>
  </si>
  <si>
    <t>Russia</t>
  </si>
  <si>
    <t>LSE</t>
  </si>
  <si>
    <t>LSE</t>
  </si>
  <si>
    <t>NYSE</t>
  </si>
  <si>
    <t>RTS, LSE</t>
  </si>
  <si>
    <t>LSE</t>
  </si>
  <si>
    <t>LSE</t>
  </si>
  <si>
    <t>LSE, RTX</t>
  </si>
  <si>
    <t>LSE</t>
  </si>
  <si>
    <t>NYSE</t>
  </si>
  <si>
    <t>London Stock Exchange</t>
  </si>
  <si>
    <t>Amsterdam, NYSE, Paris</t>
  </si>
  <si>
    <t xml:space="preserve">NYSE </t>
  </si>
  <si>
    <t>NYSE</t>
  </si>
  <si>
    <t>Paris, London, Amsterdam, Switzerland</t>
  </si>
  <si>
    <t>New York</t>
  </si>
  <si>
    <t>Brazil, Paris, Hong Kong</t>
  </si>
  <si>
    <t xml:space="preserve">New York, Frankfurt </t>
  </si>
  <si>
    <t>London</t>
  </si>
  <si>
    <t>New York, Australia, Frankfurt, Munich</t>
  </si>
  <si>
    <t>Frankfurt, Australia</t>
  </si>
  <si>
    <t>Shanghai, New York</t>
  </si>
  <si>
    <t>New York</t>
  </si>
  <si>
    <t>Shanghai, New York, Hong Kong</t>
  </si>
  <si>
    <t>London</t>
  </si>
  <si>
    <t>Brussels, Paris, London, NASDAQ GS, Toronto, Schweizer Borse</t>
  </si>
  <si>
    <t>NASDAQ</t>
  </si>
  <si>
    <t>Australia</t>
  </si>
  <si>
    <t>New York, Frankfurt, Johannesburg, Toronto</t>
  </si>
  <si>
    <t>London, Paris, NYSE, Ghana, Australia, Namibia, Botswana</t>
  </si>
  <si>
    <t>London, Paris, Amsterdam, Switzerland</t>
  </si>
  <si>
    <t>SIX Swiss Exchange, Mexico, Frankfurt</t>
  </si>
  <si>
    <t xml:space="preserve">New York </t>
  </si>
  <si>
    <t>Toronto</t>
  </si>
  <si>
    <t>New York, London, Hong Kong</t>
  </si>
  <si>
    <t>Frankfurt, NYSE</t>
  </si>
  <si>
    <t>NYSE Amex</t>
  </si>
  <si>
    <t>LSE</t>
  </si>
  <si>
    <t>Number of companies already covered by SEC rules (indicated by gray shading)</t>
  </si>
  <si>
    <t>Number of companies already covered by SEC rules (indicated by gray shading)</t>
  </si>
  <si>
    <t>LSE, GHSE, Euronext Paris, Euronext Brussels, NYSE</t>
  </si>
  <si>
    <t>LSE</t>
  </si>
  <si>
    <t>LSE, RTS</t>
  </si>
  <si>
    <t>LSE, Berlin, NYSE, Brussels</t>
  </si>
  <si>
    <t>ICB Sector Level 1</t>
  </si>
  <si>
    <t>ANGLOGOLD ASH CERT</t>
  </si>
  <si>
    <t>ANG</t>
  </si>
  <si>
    <t>South Africa</t>
  </si>
  <si>
    <t>Johannesburg</t>
  </si>
  <si>
    <t>DRDGOLD CERT.BELG.</t>
  </si>
  <si>
    <t>DRD</t>
  </si>
  <si>
    <t>UK</t>
  </si>
  <si>
    <t>Sweden</t>
  </si>
  <si>
    <t>n/a</t>
  </si>
  <si>
    <t>Stockholm</t>
  </si>
  <si>
    <t>none</t>
  </si>
  <si>
    <t>Market Cap, Euros</t>
  </si>
  <si>
    <t>0577 Pipelines</t>
  </si>
  <si>
    <t>0533 Exploration &amp; Production</t>
  </si>
  <si>
    <t>1775 General Mining</t>
  </si>
  <si>
    <t>1777 Gold Mining</t>
  </si>
  <si>
    <t>Materials</t>
  </si>
  <si>
    <t>TORM</t>
  </si>
  <si>
    <t>Copenhagen</t>
  </si>
  <si>
    <t>LSE, Zimbabwe</t>
  </si>
  <si>
    <t>*Converted at 1 GBP= 1.17193 EUR, the mid-market global exchange rate on 2.27.11; subject to fluctuation (source: www.xe.com/ucc)</t>
  </si>
  <si>
    <t>USA</t>
  </si>
  <si>
    <t>New York</t>
  </si>
  <si>
    <t>OCCIDENTAL PETROL.</t>
  </si>
  <si>
    <t>OCPET</t>
  </si>
  <si>
    <t>UK</t>
  </si>
  <si>
    <t>USA</t>
  </si>
  <si>
    <t>New York</t>
  </si>
  <si>
    <t>Croatia</t>
  </si>
  <si>
    <t>Greece</t>
  </si>
  <si>
    <t>LSE</t>
  </si>
  <si>
    <t>LSE</t>
  </si>
  <si>
    <t>LSE</t>
  </si>
  <si>
    <t>Turkey</t>
  </si>
  <si>
    <t>Zambai</t>
  </si>
  <si>
    <t>LSE</t>
  </si>
  <si>
    <t>NYSE</t>
  </si>
  <si>
    <t>Oslo, LSE</t>
  </si>
  <si>
    <t>Ireland</t>
  </si>
  <si>
    <t>LSE, AIM</t>
  </si>
  <si>
    <t>AIM</t>
  </si>
  <si>
    <t>unknown</t>
  </si>
  <si>
    <t>Total # of Extractive Companies Covered by SEC Rules</t>
  </si>
  <si>
    <t>Total # of Extractive Companies Covered by SEC Rules</t>
  </si>
  <si>
    <t>London Stock Exchange</t>
  </si>
  <si>
    <t>Amsterdam, NYSE</t>
  </si>
  <si>
    <t>ROYAL DUTCH SHELLB</t>
  </si>
  <si>
    <t>RDSB</t>
  </si>
  <si>
    <t>Netherlands</t>
  </si>
  <si>
    <t>n/a</t>
  </si>
  <si>
    <t>London Stock Exchange</t>
  </si>
  <si>
    <t xml:space="preserve">London Stock Exchange, Paris, NYSE, Ghana, Australia </t>
  </si>
  <si>
    <t>NYSE, Dubai, Brussels, Switzerland</t>
  </si>
  <si>
    <t>Brussels, NASDAQ US</t>
  </si>
  <si>
    <t>EXCHANGE: NASDAQ OMX Nordic - Tallinn</t>
  </si>
  <si>
    <t>South Africa</t>
  </si>
  <si>
    <t>Johannesburg</t>
  </si>
  <si>
    <t>FLUXYS CAT.D</t>
  </si>
  <si>
    <t>FLUX</t>
  </si>
  <si>
    <t>Belgium</t>
  </si>
  <si>
    <t>n/a</t>
  </si>
  <si>
    <t>Brussels</t>
  </si>
  <si>
    <t>none</t>
  </si>
  <si>
    <t>GOLDFIELDS(X.DRIEF</t>
  </si>
  <si>
    <t>GFLB</t>
  </si>
  <si>
    <t>UK</t>
  </si>
  <si>
    <t>EXCHANGE: Euronext Paris</t>
  </si>
  <si>
    <t>Amsterdam, NYSE</t>
  </si>
  <si>
    <t>SBM OFFSHORE</t>
  </si>
  <si>
    <t>SBMO</t>
  </si>
  <si>
    <t>South Africa</t>
  </si>
  <si>
    <t>Johannesburg</t>
  </si>
  <si>
    <t>HARMONY CERT</t>
  </si>
  <si>
    <t>HMY</t>
  </si>
  <si>
    <t>IMPERIAL OIL (aka Exxon Mobil)</t>
  </si>
  <si>
    <t>IMO</t>
  </si>
  <si>
    <t>Exchanges within group, if applicable</t>
  </si>
  <si>
    <t>* Converted at 1 SEK = 0.113647 EUR, the mid-market global exchange rate on 2.22.11; subject to fluctuation (source: www.xe.com/ucc)</t>
  </si>
  <si>
    <t>RAW DATA SOURCE: http://www.nasdaqomxnordic.com/digitalAssets/72/72546_the_nordic_list_jan_3_2011.xls</t>
  </si>
  <si>
    <t>1753 Aluminum</t>
  </si>
  <si>
    <t>1757 Iron &amp; Steel</t>
  </si>
  <si>
    <t>1755 Nonferrous Metals</t>
  </si>
  <si>
    <t>0001 Oil&amp;Gas</t>
  </si>
  <si>
    <t>Oslo</t>
  </si>
  <si>
    <t>FUGRO</t>
  </si>
  <si>
    <t>FUR</t>
  </si>
  <si>
    <t>Netherlands</t>
  </si>
  <si>
    <t>none</t>
  </si>
  <si>
    <t>MARATHON OIL CORP</t>
  </si>
  <si>
    <t>MROIL</t>
  </si>
  <si>
    <t>UK</t>
  </si>
  <si>
    <t>London Metals Exchange; London Bullion Market</t>
  </si>
  <si>
    <t>Sweden</t>
  </si>
  <si>
    <t>n/a</t>
  </si>
  <si>
    <t>Stockholm</t>
  </si>
  <si>
    <t>none</t>
  </si>
  <si>
    <t>United Kingdom</t>
  </si>
  <si>
    <t>UK</t>
  </si>
  <si>
    <t>Helsinki</t>
  </si>
  <si>
    <t>EXCHANGE: NASDAQ OMX Nordic - Iceland</t>
  </si>
  <si>
    <t>Faroe Islands (Sweden)</t>
  </si>
  <si>
    <t>n/a</t>
  </si>
  <si>
    <t>Copenhagen</t>
  </si>
  <si>
    <t>Iceland</t>
  </si>
  <si>
    <t>TOTAL EXTRACTIVES MARKET CAP, EUROS</t>
  </si>
  <si>
    <t>TOTAL EXTRACTIVES MARKET CAP, EUROS</t>
  </si>
  <si>
    <t xml:space="preserve">London </t>
  </si>
  <si>
    <t>EXCHANGE: Euronext Lisbon</t>
  </si>
  <si>
    <t>Amsterdam, NYSE</t>
  </si>
  <si>
    <t>1000 Basic Materials</t>
  </si>
  <si>
    <t>EXCHANGE: Euronext Brussels</t>
  </si>
  <si>
    <t>Netherlands</t>
  </si>
  <si>
    <t>n/a</t>
  </si>
  <si>
    <t>Amsterdam</t>
  </si>
  <si>
    <t>TOTAL EXTRACTIVE MARKET CAP, EU</t>
  </si>
  <si>
    <t>Total Domestic Market Capitalization, USD millions</t>
  </si>
  <si>
    <t xml:space="preserve">LSE, Hong Kong, Shanghai Stock Exhange </t>
  </si>
  <si>
    <t>Alliance Oil Company Ltd. SDB</t>
  </si>
  <si>
    <t>AOIL SDB</t>
  </si>
  <si>
    <t>Stockholm</t>
  </si>
  <si>
    <t>none</t>
  </si>
  <si>
    <t>Boliden AB</t>
  </si>
  <si>
    <t>BOL</t>
  </si>
  <si>
    <t>Concordia Maritime AB ser. B</t>
  </si>
  <si>
    <t>CCOR B</t>
  </si>
  <si>
    <t xml:space="preserve">EnQuest plc </t>
  </si>
  <si>
    <t>ENQ</t>
  </si>
  <si>
    <t>Höganäs AB ser. B</t>
  </si>
  <si>
    <t>HOGA B</t>
  </si>
  <si>
    <t>Lundin Mining Corporation SDB</t>
  </si>
  <si>
    <t>LUMI SDB</t>
  </si>
  <si>
    <t>Lundin Petroleum AB</t>
  </si>
  <si>
    <t>LUPE</t>
  </si>
  <si>
    <t>Nordic Mines AB</t>
  </si>
  <si>
    <t>LSE, Russian Trade System (RST)</t>
  </si>
  <si>
    <t>LSE</t>
  </si>
  <si>
    <t>Toronto</t>
  </si>
  <si>
    <t>LSE, NYSE</t>
  </si>
  <si>
    <t>EXCHANGE: NASDAQ OMX Nordic - Riga</t>
  </si>
  <si>
    <t>EXCHANGE: NASDAQ OMX Nordic - Vilnius</t>
  </si>
  <si>
    <t>EXCHANGE: NASDAQ OMX Nordic -Copenhagen</t>
  </si>
  <si>
    <t>Currency traded in: Danish Kroner</t>
  </si>
  <si>
    <t>Company name</t>
  </si>
  <si>
    <t>Ticker</t>
  </si>
  <si>
    <t>Faroe Islands (Sweden)</t>
  </si>
  <si>
    <t>SCHLUMBERGER</t>
  </si>
  <si>
    <t>SLB</t>
  </si>
  <si>
    <t>France</t>
  </si>
  <si>
    <t>USA</t>
  </si>
  <si>
    <t>VALE</t>
  </si>
  <si>
    <t>VALE3</t>
  </si>
  <si>
    <t>New Calcedonia (France)</t>
  </si>
  <si>
    <t>NYSE</t>
  </si>
  <si>
    <t>Switzerland</t>
  </si>
  <si>
    <t>NYSE</t>
  </si>
  <si>
    <t>Paris, Switzerland</t>
  </si>
  <si>
    <t>ANGLOGOLD ASHANTI</t>
  </si>
  <si>
    <t>VA</t>
  </si>
  <si>
    <t>n/a</t>
  </si>
  <si>
    <t>Helsinki</t>
  </si>
  <si>
    <t>none</t>
  </si>
  <si>
    <t>Finland</t>
  </si>
  <si>
    <t>n/a</t>
  </si>
  <si>
    <t>Company name</t>
  </si>
  <si>
    <t>Country of incorporation</t>
  </si>
  <si>
    <t>Premium listing</t>
  </si>
  <si>
    <t>Exchange</t>
  </si>
  <si>
    <t>London SE Group</t>
  </si>
  <si>
    <t>NYSE Euronext (Europe)</t>
  </si>
  <si>
    <t>NASDAQ OMX Nordic Exchange</t>
  </si>
  <si>
    <t>Amsterdam, Frankfurt</t>
  </si>
  <si>
    <t>ROYAL DUTCH SHELLA</t>
  </si>
  <si>
    <t>RDSA</t>
  </si>
  <si>
    <t>n/a</t>
  </si>
  <si>
    <t>Greenland</t>
  </si>
  <si>
    <t>n/a</t>
  </si>
  <si>
    <t>Copenhagen</t>
  </si>
  <si>
    <t>Denmark</t>
  </si>
  <si>
    <t>New York (NASDAQ OMX)</t>
  </si>
  <si>
    <t>EXCHANGE: NASDAQ OMX Nordic - Helsinki</t>
  </si>
  <si>
    <t>Currency traded in: Euros</t>
  </si>
  <si>
    <t>Market Cap, Euros</t>
  </si>
  <si>
    <t>Finland</t>
  </si>
  <si>
    <t>Helsinki</t>
  </si>
  <si>
    <t>Finland</t>
  </si>
  <si>
    <t>n/a</t>
  </si>
  <si>
    <t>Helsinki</t>
  </si>
  <si>
    <t>none</t>
  </si>
  <si>
    <t>Finland</t>
  </si>
  <si>
    <t>F.RAMA</t>
  </si>
  <si>
    <t>RAM</t>
  </si>
  <si>
    <t>Portugal</t>
  </si>
  <si>
    <t>Lisbon</t>
  </si>
  <si>
    <t>GALP ENERGIA-NOM</t>
  </si>
  <si>
    <t>GALP</t>
  </si>
  <si>
    <t>Portugal</t>
  </si>
  <si>
    <t>ZCI LIMITED</t>
  </si>
  <si>
    <t>CV</t>
  </si>
  <si>
    <t xml:space="preserve">UK </t>
  </si>
  <si>
    <t>Bermuda</t>
  </si>
  <si>
    <t>MAURELETPROMBS</t>
  </si>
  <si>
    <t>MAUBS</t>
  </si>
  <si>
    <t>ROCAMAT</t>
  </si>
  <si>
    <t>ROCA</t>
  </si>
  <si>
    <t>UNITED ANODISERS</t>
  </si>
  <si>
    <t>UAS</t>
  </si>
  <si>
    <t>BOURBON NV</t>
  </si>
  <si>
    <t>GBBNV</t>
  </si>
  <si>
    <t>n/a</t>
  </si>
  <si>
    <t>Paris</t>
  </si>
  <si>
    <t>none</t>
  </si>
  <si>
    <t>TECHNIP NV</t>
  </si>
  <si>
    <t>TECNV</t>
  </si>
  <si>
    <t>not disclosed</t>
  </si>
  <si>
    <t>not disclosed</t>
  </si>
  <si>
    <t>Torm A/S</t>
  </si>
  <si>
    <t>Currency traded in: British Pound</t>
  </si>
  <si>
    <t>Market Cap, Euros</t>
  </si>
  <si>
    <t>Premium listing</t>
  </si>
  <si>
    <t>Secondary/other listings</t>
  </si>
  <si>
    <t>Sector</t>
  </si>
  <si>
    <t>UK</t>
  </si>
  <si>
    <t>DOCKWISE</t>
  </si>
  <si>
    <t>DOCKW</t>
  </si>
  <si>
    <t>Bermuda</t>
  </si>
  <si>
    <t>Russia</t>
  </si>
  <si>
    <t>Stockholm</t>
  </si>
  <si>
    <t>none</t>
  </si>
  <si>
    <t>Sweden</t>
  </si>
  <si>
    <t>n/a</t>
  </si>
  <si>
    <t>Stockholm</t>
  </si>
  <si>
    <t>FO-ATLA CSE</t>
  </si>
  <si>
    <t>Energy</t>
  </si>
  <si>
    <t>Energy, Oil &amp; Gas Exploration &amp; Production</t>
  </si>
  <si>
    <t>NunaMinerals A/S</t>
  </si>
  <si>
    <t>NUNA</t>
  </si>
  <si>
    <t>0570 Oil Equipment, Services &amp; Distribution</t>
  </si>
  <si>
    <t>0530 Oil &amp; Gas Producers</t>
  </si>
  <si>
    <t>0573 Oil Equipment &amp; Services</t>
  </si>
  <si>
    <t>0537 Integrated Oil &amp; Gas</t>
  </si>
  <si>
    <t>none</t>
  </si>
  <si>
    <t>Sweden</t>
  </si>
  <si>
    <t>n/a</t>
  </si>
  <si>
    <t>Materials, Gold</t>
  </si>
  <si>
    <t>none</t>
  </si>
  <si>
    <t>Energy, Oil &amp; Gas storage &amp; Transportation</t>
  </si>
  <si>
    <t>Neste Oil Oyj</t>
  </si>
  <si>
    <t>NES1V</t>
  </si>
  <si>
    <t>Energy, Oil &amp; Gas Refining &amp; Marketing</t>
  </si>
  <si>
    <t>Nordic Aluminium Oyj</t>
  </si>
  <si>
    <t>NOA1V</t>
  </si>
  <si>
    <t>Materials, Aluminum</t>
  </si>
  <si>
    <t>Outokumpu Oyj</t>
  </si>
  <si>
    <t>OUT1V</t>
  </si>
  <si>
    <t>Materials, Steel</t>
  </si>
  <si>
    <t>Talvivaara Mining Company Plc</t>
  </si>
  <si>
    <t>TLV1V</t>
  </si>
  <si>
    <t>n/a</t>
  </si>
  <si>
    <t>London Stock Exchange</t>
  </si>
  <si>
    <t>Stockholm</t>
  </si>
  <si>
    <t>Sweden</t>
  </si>
  <si>
    <t>n/a</t>
  </si>
  <si>
    <t>Stockholm</t>
  </si>
  <si>
    <t>none</t>
  </si>
  <si>
    <t>Canada</t>
  </si>
  <si>
    <t>UK</t>
  </si>
  <si>
    <t>Toronto</t>
  </si>
  <si>
    <t>Stockholm</t>
  </si>
  <si>
    <t>Sweden</t>
  </si>
  <si>
    <t>n/a</t>
  </si>
  <si>
    <t>Stockholm</t>
  </si>
  <si>
    <t>Industrial classification system: ICB</t>
  </si>
  <si>
    <t>ICB Sector Level 4</t>
  </si>
  <si>
    <t>Home country if different</t>
  </si>
  <si>
    <t>Currency traded: Swedish Kroner</t>
  </si>
  <si>
    <t>Currency traded in: Euros</t>
  </si>
  <si>
    <t>Currency traded in: Danish Kroner</t>
  </si>
  <si>
    <t>Iceland</t>
  </si>
  <si>
    <t>Paris, Hong Kong</t>
  </si>
  <si>
    <t>PROF B</t>
  </si>
  <si>
    <t>Market Cap, Kroner</t>
  </si>
  <si>
    <t>Secondary/other listings</t>
  </si>
  <si>
    <t>Sub-industry</t>
  </si>
  <si>
    <t>Atlantic Petroleum P/F</t>
  </si>
  <si>
    <t>Canada</t>
  </si>
  <si>
    <t>TOTAL</t>
  </si>
  <si>
    <t>FP</t>
  </si>
  <si>
    <t>France</t>
  </si>
  <si>
    <t>London Stock Exchange</t>
  </si>
  <si>
    <t>Brussels, NYSE</t>
  </si>
  <si>
    <t>Secondary/other listings</t>
  </si>
  <si>
    <t xml:space="preserve">Sector </t>
  </si>
  <si>
    <t>Vale, SA</t>
  </si>
  <si>
    <t>XVALO</t>
  </si>
  <si>
    <t>New Calcedonia (France)</t>
  </si>
  <si>
    <t>Canada</t>
  </si>
  <si>
    <t>NYSE</t>
  </si>
  <si>
    <t>NOMI</t>
  </si>
  <si>
    <t>PA Resources AB</t>
  </si>
  <si>
    <t>PAR SEK</t>
  </si>
  <si>
    <t>ProfilGruppen AB ser. B</t>
  </si>
  <si>
    <t>NO LISTINGS FOR EXTRACTIVE SECTOR (OIL&amp;GAS/MATERIALS)</t>
  </si>
  <si>
    <t>Johannesburg</t>
  </si>
  <si>
    <t xml:space="preserve">London Stock Exchange, Paris, NYSE, Ghana, Australia </t>
  </si>
  <si>
    <t>CLIFFS</t>
  </si>
  <si>
    <t>CLF</t>
  </si>
  <si>
    <t>USA</t>
  </si>
  <si>
    <t>NYSE</t>
  </si>
  <si>
    <t>Paris</t>
  </si>
  <si>
    <t>TECHNIP</t>
  </si>
  <si>
    <t>TEC</t>
  </si>
  <si>
    <t>France</t>
  </si>
  <si>
    <t>Paris</t>
  </si>
  <si>
    <t>ERAMET</t>
  </si>
  <si>
    <t>ERA</t>
  </si>
  <si>
    <t>France</t>
  </si>
  <si>
    <t>Paris</t>
  </si>
  <si>
    <t>none</t>
  </si>
  <si>
    <t>IMERYS</t>
  </si>
  <si>
    <t>NK</t>
  </si>
  <si>
    <t>CGG VERITAS</t>
  </si>
  <si>
    <t>GA</t>
  </si>
  <si>
    <t>France</t>
  </si>
  <si>
    <t xml:space="preserve">Paris </t>
  </si>
  <si>
    <t>none</t>
  </si>
  <si>
    <t>BOURBON</t>
  </si>
  <si>
    <t>GBB</t>
  </si>
  <si>
    <t>TOTAL GABON</t>
  </si>
  <si>
    <t>EC</t>
  </si>
  <si>
    <t>Brussels, NYSE</t>
  </si>
  <si>
    <t>MAUREL ET PROM</t>
  </si>
  <si>
    <t>MAU</t>
  </si>
  <si>
    <t>ESSO (an ExxonMobil company)</t>
  </si>
  <si>
    <t>ES</t>
  </si>
  <si>
    <t>ENTREP.CONTRACTING</t>
  </si>
  <si>
    <t>ENTC</t>
  </si>
  <si>
    <t>Currency traded in: Euros</t>
  </si>
  <si>
    <t>Company name</t>
  </si>
  <si>
    <t>Home country if different</t>
  </si>
  <si>
    <t>Market Cap, Euros</t>
  </si>
  <si>
    <t>Sector listing</t>
  </si>
  <si>
    <t>Eni</t>
  </si>
  <si>
    <t>ENI</t>
  </si>
  <si>
    <t>* Converted at 1 DKK = 0.134131 EUR, the mid-market global exchange rate on 2.22.11; subject to fluctuation (source: www.xe.com/ucc)</t>
  </si>
  <si>
    <t>Germany</t>
  </si>
  <si>
    <t>Canada</t>
  </si>
  <si>
    <t>Brussels</t>
  </si>
  <si>
    <t xml:space="preserve">Brussels, Toronto, Frankfurt </t>
  </si>
  <si>
    <t>NYRSTAR (D)</t>
  </si>
  <si>
    <t>NYR</t>
  </si>
  <si>
    <t>Switzerland</t>
  </si>
  <si>
    <t>NYRSTAR STRIP (D)</t>
  </si>
  <si>
    <t>NYRS</t>
  </si>
  <si>
    <t>RIO TINTO CERT</t>
  </si>
  <si>
    <t>RIOS</t>
  </si>
  <si>
    <t>IMS INTL METAL SCE</t>
  </si>
  <si>
    <t>IMS</t>
  </si>
  <si>
    <t>TOREADOR RESOURCES</t>
  </si>
  <si>
    <t>TOR</t>
  </si>
  <si>
    <t>EURO RESSOURCES</t>
  </si>
  <si>
    <t>EUR</t>
  </si>
  <si>
    <t>RECYLEX S.A.</t>
  </si>
  <si>
    <t>RX</t>
  </si>
  <si>
    <t>RAW DATA SOURCE: http://www.euronext.com/trader/priceslists/companyprofile-7213-EN.html and individual company websites</t>
  </si>
  <si>
    <t>none</t>
  </si>
  <si>
    <t>Oil &amp; Gas</t>
  </si>
  <si>
    <t>Saras</t>
  </si>
  <si>
    <t>SAR</t>
  </si>
  <si>
    <t xml:space="preserve">FRESNILLO PLC                      </t>
  </si>
  <si>
    <t>BMV</t>
  </si>
  <si>
    <t>China Petroleum and Chemical Corp</t>
  </si>
  <si>
    <t>China</t>
  </si>
  <si>
    <t xml:space="preserve">TULLOW OIL PLC                     </t>
  </si>
  <si>
    <t>ISE</t>
  </si>
  <si>
    <t xml:space="preserve">KAZAKHMYS                          </t>
  </si>
  <si>
    <t>KZT</t>
  </si>
  <si>
    <t xml:space="preserve">AO TATNEFT                         </t>
  </si>
  <si>
    <t>RAW DATA SOURCE: http://www.nasdaqomxnordic.com/digitalAssets/72/72546_the_nordic_list_jan_3_2011.xls and individual company websites</t>
  </si>
  <si>
    <t>1750 Industrial Metals &amp; Mining</t>
  </si>
  <si>
    <t>EXCHANGE: NASDAQ OMX Nordic - Stockholm</t>
  </si>
  <si>
    <t>UK</t>
  </si>
  <si>
    <t>Russia</t>
  </si>
  <si>
    <t>not available</t>
  </si>
  <si>
    <t>Moscow</t>
  </si>
  <si>
    <t>Paris, Hong Kong</t>
  </si>
  <si>
    <t>RECYLEX  S.A. NV</t>
  </si>
  <si>
    <t>RXNV</t>
  </si>
  <si>
    <t>VALE PREF</t>
  </si>
  <si>
    <t>VALE5</t>
  </si>
  <si>
    <t>New Calcedonia (France)</t>
  </si>
  <si>
    <t>Canada</t>
  </si>
  <si>
    <t>EXCHANGE: BME Spanish Exchage</t>
  </si>
  <si>
    <t>Currency traded in: Euros</t>
  </si>
  <si>
    <t xml:space="preserve">WOOD GROUP(JOHN)                   </t>
  </si>
  <si>
    <t xml:space="preserve">DRAGON OIL                         </t>
  </si>
  <si>
    <t>Republic of Ireland</t>
  </si>
  <si>
    <t>Irish Stock Exchange</t>
  </si>
  <si>
    <t xml:space="preserve">NEW WORLD RESOURCES NV             </t>
  </si>
  <si>
    <t>Netherlands</t>
  </si>
  <si>
    <t>PSE, WSE</t>
  </si>
  <si>
    <t>Coal</t>
  </si>
  <si>
    <t xml:space="preserve">AFRICAN BARRICK GOLD PLC           </t>
  </si>
  <si>
    <t xml:space="preserve">PREMIER OIL                        </t>
  </si>
  <si>
    <t xml:space="preserve">HOCHSCHILD MINING PLC              </t>
  </si>
  <si>
    <t xml:space="preserve">PETROPAVLOVSK PLC                  </t>
  </si>
  <si>
    <t xml:space="preserve">CENTAMIN EGYPT                     </t>
  </si>
  <si>
    <t>Australia</t>
  </si>
  <si>
    <t>TSX</t>
  </si>
  <si>
    <t>WEATHERFORD</t>
  </si>
  <si>
    <t>WFT</t>
  </si>
  <si>
    <t>Materials, Diversified Metals &amp; Mining</t>
  </si>
  <si>
    <t>FO-ATLA</t>
  </si>
  <si>
    <t>Market Cap, Euros*</t>
  </si>
  <si>
    <t>Ticker</t>
  </si>
  <si>
    <t>Basic Materials</t>
  </si>
  <si>
    <t>GKR</t>
  </si>
  <si>
    <t>ACTIVA RESOURCES AG</t>
  </si>
  <si>
    <t>Oil &amp; Gas</t>
  </si>
  <si>
    <t>C.A.T. OIL AG</t>
  </si>
  <si>
    <t>DUP</t>
  </si>
  <si>
    <t>Brazil, Paris, Hong Kong</t>
  </si>
  <si>
    <t>1770 Mining</t>
  </si>
  <si>
    <t>RIO TINTO ORD</t>
  </si>
  <si>
    <t>RTZ</t>
  </si>
  <si>
    <t>UK</t>
  </si>
  <si>
    <t>n/a</t>
  </si>
  <si>
    <t>London Stock Exchange</t>
  </si>
  <si>
    <t>GDS (S) RUSAL</t>
  </si>
  <si>
    <t>RUSAL</t>
  </si>
  <si>
    <t>Russia</t>
  </si>
  <si>
    <t>Moscow</t>
  </si>
  <si>
    <t xml:space="preserve">AQUARIUS PLATINUM LIMITED          </t>
  </si>
  <si>
    <t>Bermuda</t>
  </si>
  <si>
    <t xml:space="preserve">AFREN                              </t>
  </si>
  <si>
    <t>Sub Sector</t>
  </si>
  <si>
    <t xml:space="preserve">HERITAGE OIL PLC                   </t>
  </si>
  <si>
    <t xml:space="preserve">SOCO INTERNATIONAL                 </t>
  </si>
  <si>
    <t xml:space="preserve">ENQUEST PLC                        </t>
  </si>
  <si>
    <t>NASDAQ, Stockholm</t>
  </si>
  <si>
    <t>Oil Equipment, Services &amp; Distribution</t>
  </si>
  <si>
    <t>Oil Equipment &amp; Services</t>
  </si>
  <si>
    <t>Rio Tinto</t>
  </si>
  <si>
    <t>Euronext, NYSE</t>
  </si>
  <si>
    <t>Mining</t>
  </si>
  <si>
    <t>General Mining</t>
  </si>
  <si>
    <t xml:space="preserve">Brazil, Hong Kong, Spain, </t>
  </si>
  <si>
    <t>Basic Materials</t>
  </si>
  <si>
    <t>Volcan, CompaÒia Minera SAA</t>
  </si>
  <si>
    <t>XVOLB</t>
  </si>
  <si>
    <t>Spain</t>
  </si>
  <si>
    <t>Spain</t>
  </si>
  <si>
    <t>Peru</t>
  </si>
  <si>
    <t xml:space="preserve">REPSOL YPF  </t>
  </si>
  <si>
    <t>REP</t>
  </si>
  <si>
    <t>Spain, Argentina</t>
  </si>
  <si>
    <t>Petrol and Power</t>
  </si>
  <si>
    <t xml:space="preserve">GAS NATURAL  </t>
  </si>
  <si>
    <t>UK</t>
  </si>
  <si>
    <t>South Africa</t>
  </si>
  <si>
    <t xml:space="preserve">CIE AUTOMOTIVE  </t>
  </si>
  <si>
    <t>CIE</t>
  </si>
  <si>
    <t xml:space="preserve">ENDESA  </t>
  </si>
  <si>
    <t>ELE</t>
  </si>
  <si>
    <t>NYSE</t>
  </si>
  <si>
    <t>EXCHANGE: Italy Borsa</t>
  </si>
  <si>
    <t xml:space="preserve">EXILLON ENERGY PLC                 </t>
  </si>
  <si>
    <t xml:space="preserve">GREAT EASTERN ENERGY CORP          </t>
  </si>
  <si>
    <t>India</t>
  </si>
  <si>
    <t>AIM</t>
  </si>
  <si>
    <t xml:space="preserve">SALAMANDER ENERGY PLC              </t>
  </si>
  <si>
    <t xml:space="preserve">ANGLO PACIFIC GROUP                </t>
  </si>
  <si>
    <t xml:space="preserve">GEM DIAMONDS LTD                   </t>
  </si>
  <si>
    <t>British Virgin Islands</t>
  </si>
  <si>
    <t>Diamonds &amp; Gemstones</t>
  </si>
  <si>
    <t xml:space="preserve">INA-INDUSTRIJA NAFTE DD            </t>
  </si>
  <si>
    <t>Croatia</t>
  </si>
  <si>
    <t xml:space="preserve">MELROSE RESOURCES                  </t>
  </si>
  <si>
    <t xml:space="preserve">FORTUNE OIL                        </t>
  </si>
  <si>
    <t xml:space="preserve">HELLENIC PETROLEUM SA              </t>
  </si>
  <si>
    <t>Greece</t>
  </si>
  <si>
    <t xml:space="preserve">HARDY OIL &amp; GAS                    </t>
  </si>
  <si>
    <t xml:space="preserve">KAZAKHGOLD GROUP                   </t>
  </si>
  <si>
    <t xml:space="preserve">UK COAL                            </t>
  </si>
  <si>
    <t xml:space="preserve">NAMAKWA DIAMONDS LTD               </t>
  </si>
  <si>
    <t xml:space="preserve">MAPLE ENERGY PLC </t>
  </si>
  <si>
    <t>Italy</t>
  </si>
  <si>
    <t>n/a</t>
  </si>
  <si>
    <t>Italy</t>
  </si>
  <si>
    <t>NYSE</t>
  </si>
  <si>
    <t>Oil &amp; Gas</t>
  </si>
  <si>
    <t>Tenaris</t>
  </si>
  <si>
    <t>TEN</t>
  </si>
  <si>
    <t>Luxembourg</t>
  </si>
  <si>
    <t>Argentina</t>
  </si>
  <si>
    <t>NYSE</t>
  </si>
  <si>
    <t>Italy, Argentina, Mexico</t>
  </si>
  <si>
    <t>Basic Materials</t>
  </si>
  <si>
    <t>Saipem (Eni subsidiary)</t>
  </si>
  <si>
    <t>SPM</t>
  </si>
  <si>
    <t>Italy</t>
  </si>
  <si>
    <t>n/a</t>
  </si>
  <si>
    <t>Italy</t>
  </si>
  <si>
    <t>Kazakhstan sotck exchange</t>
  </si>
  <si>
    <t>Randgold Resources</t>
  </si>
  <si>
    <t>NASDAQ</t>
  </si>
  <si>
    <t>Gold Mining</t>
  </si>
  <si>
    <t>Yamana Gold Inc</t>
  </si>
  <si>
    <t>Canada</t>
  </si>
  <si>
    <t xml:space="preserve">PETROFAC                           </t>
  </si>
  <si>
    <t>Anglogold Ashanti</t>
  </si>
  <si>
    <t>Sector</t>
  </si>
  <si>
    <t>Royal Dutch Shell</t>
  </si>
  <si>
    <t>UK</t>
  </si>
  <si>
    <t>Euronext Amsterdam, NYSE</t>
  </si>
  <si>
    <t>Oil &amp; Gas Producers</t>
  </si>
  <si>
    <t>Integrated Oil &amp; Gas</t>
  </si>
  <si>
    <t>TOTAL SA</t>
  </si>
  <si>
    <t xml:space="preserve">ESSAR ENERGY PLC                   </t>
  </si>
  <si>
    <t>NYSE, Chile</t>
  </si>
  <si>
    <t xml:space="preserve">TECNICAS REUNIDAS </t>
  </si>
  <si>
    <t>TRE</t>
  </si>
  <si>
    <t xml:space="preserve">TUBACEX </t>
  </si>
  <si>
    <t>TUB</t>
  </si>
  <si>
    <t>Lingotes Especiales SA</t>
  </si>
  <si>
    <t>LGT</t>
  </si>
  <si>
    <t>AUXIL FFCC</t>
  </si>
  <si>
    <t>CAF</t>
  </si>
  <si>
    <t>Market capital (£m)</t>
  </si>
  <si>
    <t>TOTAL NV</t>
  </si>
  <si>
    <t>FPNV</t>
  </si>
  <si>
    <t>London Stock Exchange</t>
  </si>
  <si>
    <t>Brussels, NYSE</t>
  </si>
  <si>
    <t>GDS (144A) RUSAL</t>
  </si>
  <si>
    <t>RUAL</t>
  </si>
  <si>
    <t>Erg</t>
  </si>
  <si>
    <t>ERG</t>
  </si>
  <si>
    <t>Gas Plus</t>
  </si>
  <si>
    <t>GSP</t>
  </si>
  <si>
    <t>Italy</t>
  </si>
  <si>
    <t>n/a</t>
  </si>
  <si>
    <t>none</t>
  </si>
  <si>
    <t>Oil &amp; Gas</t>
  </si>
  <si>
    <t>Kme Group</t>
  </si>
  <si>
    <t>KME</t>
  </si>
  <si>
    <t>Basic Materials</t>
  </si>
  <si>
    <t>Kinexia</t>
  </si>
  <si>
    <t>KNX</t>
  </si>
  <si>
    <t>Grup Minerali Maffei</t>
  </si>
  <si>
    <t>GMM</t>
  </si>
  <si>
    <t xml:space="preserve">LONMIN                             </t>
  </si>
  <si>
    <t>JSE</t>
  </si>
  <si>
    <t>AMEC PLC</t>
  </si>
  <si>
    <t xml:space="preserve">POLYUS ZOLOTO OAO                  </t>
  </si>
  <si>
    <t>Harmony Gold Mining</t>
  </si>
  <si>
    <t>Frontline LTD</t>
  </si>
  <si>
    <t xml:space="preserve">CADOGAN PETROLEUM                  </t>
  </si>
  <si>
    <t xml:space="preserve">AMINEX                             </t>
  </si>
  <si>
    <t xml:space="preserve">CENTRAL RAND GOLD LTD              </t>
  </si>
  <si>
    <t xml:space="preserve">CHROMEX MINING PLC                 </t>
  </si>
  <si>
    <t xml:space="preserve">BISICHI MINING                     </t>
  </si>
  <si>
    <t xml:space="preserve">SHALKIYAZINC NV                    </t>
  </si>
  <si>
    <t xml:space="preserve">REPUBLIC GOLDFIELDS INC            </t>
  </si>
  <si>
    <t>unknown</t>
  </si>
  <si>
    <t xml:space="preserve">STILFONTEIN GOLD MINING CO         </t>
  </si>
  <si>
    <t>France</t>
  </si>
  <si>
    <t>Industrial classification system: other</t>
  </si>
  <si>
    <t>Company name</t>
  </si>
  <si>
    <t>Ticker</t>
  </si>
  <si>
    <t>Country of incorporation</t>
  </si>
  <si>
    <t>Home country if different</t>
  </si>
  <si>
    <t>Market Cap, Euros</t>
  </si>
  <si>
    <t>Premium listing</t>
  </si>
  <si>
    <t>South Korea</t>
  </si>
  <si>
    <t xml:space="preserve">HWANGE COLLIERY CO                 </t>
  </si>
  <si>
    <t>Zimbabwe</t>
  </si>
  <si>
    <t>EXCHANGE: London Stock Exchange</t>
  </si>
  <si>
    <t>RAW DATA SOURCE: http://www.londonstockexchange.com/statistics/historic/main-market/march-2011.xls</t>
  </si>
  <si>
    <t>* Converted at 1 DKK = 0.134131 EUR, the mid-market global exchange rate on 2.22.11; subject to fluctuation (source: www.xe.com/ucc)</t>
  </si>
  <si>
    <t xml:space="preserve">POLSKI KONCERN NAFTOWY ORLEN SA    </t>
  </si>
  <si>
    <t>Poland</t>
  </si>
  <si>
    <t xml:space="preserve">HUNTING                            </t>
  </si>
  <si>
    <t>Endeavor International Corp</t>
  </si>
  <si>
    <t>USA</t>
  </si>
  <si>
    <t xml:space="preserve">WELLSTREAM HLDGS PLC               </t>
  </si>
  <si>
    <t xml:space="preserve">KENMARE RESOURCES                  </t>
  </si>
  <si>
    <t>Irish stock exchange</t>
  </si>
  <si>
    <t xml:space="preserve">LUKOIL OAO                         </t>
  </si>
  <si>
    <t>RTS, MICEX, US OTC, FSE</t>
  </si>
  <si>
    <t>BHP Billiton</t>
  </si>
  <si>
    <t xml:space="preserve">ANGLO AMERICAN                     </t>
  </si>
  <si>
    <t>JSE, US (OTC)</t>
  </si>
  <si>
    <t>GAS</t>
  </si>
  <si>
    <t xml:space="preserve">CEPSA </t>
  </si>
  <si>
    <t>CEP</t>
  </si>
  <si>
    <t xml:space="preserve">ACERINOX </t>
  </si>
  <si>
    <t>ACX</t>
  </si>
  <si>
    <t xml:space="preserve">ENAGAS </t>
  </si>
  <si>
    <t>ENG</t>
  </si>
  <si>
    <t>Swiss stock exchange and file ADRs on SEC</t>
  </si>
  <si>
    <t xml:space="preserve">BG GROUP                           </t>
  </si>
  <si>
    <t>International OTCQX (US Over the counter market)</t>
  </si>
  <si>
    <t xml:space="preserve">NOVATEK OAO                        </t>
  </si>
  <si>
    <t>Exploration &amp; Production</t>
  </si>
  <si>
    <t xml:space="preserve">CENTRICA PLC                       </t>
  </si>
  <si>
    <t>Gas, Water &amp; Multiutilities</t>
  </si>
  <si>
    <t>Gas Distribution</t>
  </si>
  <si>
    <t xml:space="preserve">ANTOFAGASTA                        </t>
  </si>
  <si>
    <t xml:space="preserve">IMPALA PLATINUM HLDGS              </t>
  </si>
  <si>
    <t>South Africa</t>
  </si>
  <si>
    <t>Platinum &amp; Precious Metals</t>
  </si>
  <si>
    <t xml:space="preserve">EURASIAN NATURAL RESOURCES CORP    </t>
  </si>
  <si>
    <t xml:space="preserve">LAMPRELL PLC                       </t>
  </si>
  <si>
    <t xml:space="preserve">JKX OIL &amp; GAS                      </t>
  </si>
  <si>
    <t xml:space="preserve">KAZMUNAIGAS EXPLORATION PRODUCTION </t>
  </si>
  <si>
    <t>Kazakhstan</t>
  </si>
  <si>
    <t>Kazakhstan Stock Exchange</t>
  </si>
  <si>
    <t>RAW DATA SOURCE: http://www.nasdaqomxnordic.com/digitalAssets/72/72546_the_nordic_list_jan_3_2011.xls and individual company websites</t>
  </si>
  <si>
    <t>SALZGITTER AG</t>
  </si>
  <si>
    <t xml:space="preserve">SZG </t>
  </si>
  <si>
    <t>Germany</t>
  </si>
  <si>
    <t>RAW DATA SOURCE: http://www.borsaitaliana.it/borsa/azioni/settori.html?lang=en and company websites</t>
  </si>
  <si>
    <t>AIM, BVL</t>
  </si>
  <si>
    <t xml:space="preserve">INTEGRA GROUP                      </t>
  </si>
  <si>
    <t>Cayman Islands</t>
  </si>
  <si>
    <t xml:space="preserve">TURKIYE PETROL RAFINERILERI A.S.   </t>
  </si>
  <si>
    <t>Turkey</t>
  </si>
  <si>
    <t xml:space="preserve">ANGLESEY MINING                    </t>
  </si>
  <si>
    <t xml:space="preserve">ZCCM INVESTMENTS HLDGS             </t>
  </si>
  <si>
    <t>Zambia</t>
  </si>
  <si>
    <t xml:space="preserve">VEDANTA RESOURCES                  </t>
  </si>
  <si>
    <t xml:space="preserve">CAIRN ENERGY PLC                   </t>
  </si>
  <si>
    <t xml:space="preserve">4DS </t>
  </si>
  <si>
    <t>GB GLOBAL MINING</t>
  </si>
  <si>
    <t xml:space="preserve">35K </t>
  </si>
  <si>
    <t>Switzerland</t>
  </si>
  <si>
    <t>GRAPHIT KROPFMUE</t>
  </si>
  <si>
    <t xml:space="preserve">GKR </t>
  </si>
  <si>
    <t>TANTALUS RARE EA</t>
  </si>
  <si>
    <t xml:space="preserve">TAE </t>
  </si>
  <si>
    <t>DEUTSCHE ROHSTOF</t>
  </si>
  <si>
    <t xml:space="preserve">DR0 </t>
  </si>
  <si>
    <t>ZOLOTO VENTURES</t>
  </si>
  <si>
    <t>DNICK HOLDING PL</t>
  </si>
  <si>
    <t xml:space="preserve">D2H </t>
  </si>
  <si>
    <t>SINALOA GOLD PLC</t>
  </si>
  <si>
    <t xml:space="preserve">S6G </t>
  </si>
  <si>
    <t>NORTHWEST OIL &amp;</t>
  </si>
  <si>
    <t xml:space="preserve">ANN </t>
  </si>
  <si>
    <t>United States</t>
  </si>
  <si>
    <t>FERRO SWISS AG</t>
  </si>
  <si>
    <t xml:space="preserve">4LR </t>
  </si>
  <si>
    <t>HMS BERGBAU AG</t>
  </si>
  <si>
    <t xml:space="preserve">HMU </t>
  </si>
  <si>
    <t>SN MINERAL MININ</t>
  </si>
  <si>
    <t xml:space="preserve">SEM </t>
  </si>
  <si>
    <t>PM PAN MINERALS</t>
  </si>
  <si>
    <t xml:space="preserve">5PN </t>
  </si>
  <si>
    <t>UNITED ENERGY GR</t>
  </si>
  <si>
    <t xml:space="preserve">UTX1 </t>
  </si>
  <si>
    <t>TRINITY MINING H</t>
  </si>
  <si>
    <t xml:space="preserve">TKX </t>
  </si>
  <si>
    <t>ACTIVA RESOURCES</t>
  </si>
  <si>
    <t xml:space="preserve">NXI </t>
  </si>
  <si>
    <t>France</t>
  </si>
  <si>
    <t>LSE</t>
  </si>
  <si>
    <t xml:space="preserve">Paris, Brussels, NYSE </t>
  </si>
  <si>
    <t xml:space="preserve">GAZPROM OAO                        </t>
  </si>
  <si>
    <t>Russia</t>
  </si>
  <si>
    <t>MICEX, FRANKFURT, RTS</t>
  </si>
  <si>
    <t>BP</t>
  </si>
  <si>
    <t>Schlumberger</t>
  </si>
  <si>
    <t>Netherland Antilles</t>
  </si>
  <si>
    <t>CENTRAL KIMBERLE</t>
  </si>
  <si>
    <t xml:space="preserve">DIA </t>
  </si>
  <si>
    <t>ARAGON ENERGY</t>
  </si>
  <si>
    <t xml:space="preserve">EEN </t>
  </si>
  <si>
    <t>GHANA GOLD AG</t>
  </si>
  <si>
    <t xml:space="preserve">GOG </t>
  </si>
  <si>
    <t>URANIO AG</t>
  </si>
  <si>
    <t xml:space="preserve">UAI </t>
  </si>
  <si>
    <t>REALINVESTS AG</t>
  </si>
  <si>
    <t xml:space="preserve">R8I </t>
  </si>
  <si>
    <t>WORLDWIDE ENERG</t>
  </si>
  <si>
    <t xml:space="preserve">AYI </t>
  </si>
  <si>
    <t>VDN VEREIN DT NI</t>
  </si>
  <si>
    <t xml:space="preserve">VDN </t>
  </si>
  <si>
    <t>LEON MINING AG</t>
  </si>
  <si>
    <t xml:space="preserve">BCG </t>
  </si>
  <si>
    <t>MERAVEST CAP.AG</t>
  </si>
  <si>
    <t xml:space="preserve">AEE </t>
  </si>
  <si>
    <t>NIREK RESOURCES</t>
  </si>
  <si>
    <t xml:space="preserve">3N6 </t>
  </si>
  <si>
    <t>TRANSGLOBAL RES</t>
  </si>
  <si>
    <t xml:space="preserve">B98 </t>
  </si>
  <si>
    <t>TRANS ATLANTIC</t>
  </si>
  <si>
    <t xml:space="preserve">3TA </t>
  </si>
  <si>
    <t>ANGLO AFRICAN MI</t>
  </si>
  <si>
    <t xml:space="preserve">AMQ </t>
  </si>
  <si>
    <t>Ireland</t>
  </si>
  <si>
    <t>ZEBRA RESOURCES</t>
  </si>
  <si>
    <t xml:space="preserve">ZB7 </t>
  </si>
  <si>
    <t>AU MINERA CORP</t>
  </si>
  <si>
    <t xml:space="preserve">ZAU </t>
  </si>
  <si>
    <t>WILSON MINES PLC</t>
  </si>
  <si>
    <t xml:space="preserve">WMM </t>
  </si>
  <si>
    <t>EX TERRA PLATINU</t>
  </si>
  <si>
    <t xml:space="preserve">TXK </t>
  </si>
  <si>
    <t>CARIBOO GOLD MIN</t>
  </si>
  <si>
    <t xml:space="preserve">J16 </t>
  </si>
  <si>
    <t>STANDARD GOLD MI</t>
  </si>
  <si>
    <t xml:space="preserve">H5L </t>
  </si>
  <si>
    <t>ELDORA GOLD RESO</t>
  </si>
  <si>
    <t xml:space="preserve">ER5 </t>
  </si>
  <si>
    <t>ENCORE HOLDINGS</t>
  </si>
  <si>
    <t xml:space="preserve">ENR </t>
  </si>
  <si>
    <t>NORMANDY MINING</t>
  </si>
  <si>
    <t xml:space="preserve">DMN </t>
  </si>
  <si>
    <t>DAHAVA RESOURCES</t>
  </si>
  <si>
    <t xml:space="preserve">DH6 </t>
  </si>
  <si>
    <t>NORTH THUNDER BA</t>
  </si>
  <si>
    <t xml:space="preserve">84N </t>
  </si>
  <si>
    <t>PEMBLETON MINERA</t>
  </si>
  <si>
    <t xml:space="preserve">7PB </t>
  </si>
  <si>
    <t>BLACKWOOD GLOBAL</t>
  </si>
  <si>
    <t xml:space="preserve">7BO </t>
  </si>
  <si>
    <t xml:space="preserve">MANDO MACHINERY CORP               </t>
  </si>
  <si>
    <t>RAW DATA SOURCE: http://www.euronext.com/trader/priceslists/companyprofile-7213-EN.html and individual company websites</t>
  </si>
  <si>
    <t>RAW DATA SOURCES: http://www.sbolsas.com/mensual/im_201101.pdf, http://www.cnmv.es/Portal/Publicaciones/Pub_estadisticas.aspx#Est_01, www.bolsamadrid.es/ing/empresas/empresas_alf.xls, and company websites</t>
  </si>
  <si>
    <t>Number of companies already covered by SEC rules (indicated by gray shading)</t>
  </si>
  <si>
    <t>Company name</t>
  </si>
  <si>
    <t>Ticker</t>
  </si>
  <si>
    <t>Country of incorporation</t>
  </si>
  <si>
    <t>Home country if different</t>
  </si>
  <si>
    <t>Market Cap, Euros</t>
  </si>
  <si>
    <t>Premium listing</t>
  </si>
  <si>
    <t>Secondary/other listings</t>
  </si>
  <si>
    <t>Sub-sector</t>
  </si>
  <si>
    <t>AE9</t>
  </si>
  <si>
    <t>Toronto</t>
  </si>
  <si>
    <t>Frankfurt, NYSE</t>
  </si>
  <si>
    <t>DR0</t>
  </si>
  <si>
    <t>n/a</t>
  </si>
  <si>
    <t>O2C</t>
  </si>
  <si>
    <t>NXI</t>
  </si>
  <si>
    <t>P6G</t>
  </si>
  <si>
    <t>American Stock Exchange</t>
  </si>
  <si>
    <t>NYSE</t>
  </si>
  <si>
    <t>PARAMOUNT GOLD &amp; SILVER CORP</t>
  </si>
  <si>
    <t>DUPONT NEMOURS</t>
  </si>
  <si>
    <t>GRAPHIT KROPFMUHL</t>
  </si>
  <si>
    <t>DEUTSCHE ROHSTOFF</t>
  </si>
  <si>
    <t>AGNICO EAGLE MINES</t>
  </si>
  <si>
    <t xml:space="preserve">POLYMETAL OJSC                     </t>
  </si>
  <si>
    <t>MICEX, RTS</t>
  </si>
  <si>
    <t xml:space="preserve">OIL &amp; GAS DEVELOPMENT CO           </t>
  </si>
  <si>
    <t>Pakistan</t>
  </si>
  <si>
    <t xml:space="preserve">ZHAIKMUNAI L.P.                    </t>
  </si>
  <si>
    <t xml:space="preserve">ROSNEFT OJSC                       </t>
  </si>
  <si>
    <t>Xstrata PLC</t>
  </si>
  <si>
    <t>Canadian Natural Resources Limited</t>
  </si>
  <si>
    <t>CNQ</t>
  </si>
  <si>
    <t>Canadian Oil Sands Limited</t>
  </si>
  <si>
    <t>COS</t>
  </si>
  <si>
    <t>Canadian Zinc Corporation</t>
  </si>
  <si>
    <t>CZN</t>
  </si>
  <si>
    <t>Canarc Resource Corp.</t>
  </si>
  <si>
    <t>CCM</t>
  </si>
  <si>
    <t>Candax Energy Inc.</t>
  </si>
  <si>
    <t>CAX</t>
  </si>
  <si>
    <t>Candente Copper Corp</t>
  </si>
  <si>
    <t>DNT</t>
  </si>
  <si>
    <t>Lima (BVL)</t>
  </si>
  <si>
    <t>Candente Gold Corp.</t>
  </si>
  <si>
    <t>CDG</t>
  </si>
  <si>
    <t>Capital Gold Corporation</t>
  </si>
  <si>
    <t>RAW DATA SOURCE: Bloomberg, http://www.boerse-frankfurt.de/EN/index.aspx?pageID=85&amp;ISIN=DE000A0SM940 and company websites</t>
  </si>
  <si>
    <t>unknown</t>
  </si>
  <si>
    <t>NYSE, Paris, Amsterdam, LSE</t>
  </si>
  <si>
    <t>Australian Securities Exchange (ASX), Johannesburg Stock Exchange (JSE), NYSE, Frankfurt, Zurich</t>
  </si>
  <si>
    <t>Johannesburg</t>
  </si>
  <si>
    <t>EXCHANGE: Toronto Stock Exchange</t>
  </si>
  <si>
    <t>Currency traded in: Canadian Dollar</t>
  </si>
  <si>
    <t>Industrial classification system: Other</t>
  </si>
  <si>
    <t>Market Cap, CAD</t>
  </si>
  <si>
    <t>Acadian Mining Corporation</t>
  </si>
  <si>
    <t>ADA</t>
  </si>
  <si>
    <t>Industrial Metals &amp; Mining</t>
  </si>
  <si>
    <t>AURUBIS AG</t>
  </si>
  <si>
    <t xml:space="preserve">NDA </t>
  </si>
  <si>
    <t>KLOECKNER &amp; CO</t>
  </si>
  <si>
    <t xml:space="preserve">KCO </t>
  </si>
  <si>
    <t>EISEN &amp;HUETTENWK</t>
  </si>
  <si>
    <t xml:space="preserve">EIS </t>
  </si>
  <si>
    <t>Frankfurt</t>
  </si>
  <si>
    <t>MINERAL MINING P</t>
  </si>
  <si>
    <t xml:space="preserve">M8M </t>
  </si>
  <si>
    <t>United Kingdom</t>
  </si>
  <si>
    <t>ALLGE GOLD &amp; SIL</t>
  </si>
  <si>
    <t xml:space="preserve">AGS </t>
  </si>
  <si>
    <t>CAT OIL AG</t>
  </si>
  <si>
    <t xml:space="preserve">O2C </t>
  </si>
  <si>
    <t>Austria</t>
  </si>
  <si>
    <t>Oil &amp; Gas</t>
  </si>
  <si>
    <t>SUEDWEST SALZWK</t>
  </si>
  <si>
    <t xml:space="preserve">SSH </t>
  </si>
  <si>
    <t>KAMPAC INTL PLC</t>
  </si>
  <si>
    <t xml:space="preserve">A55 </t>
  </si>
  <si>
    <t>SKW STAHL-METALL</t>
  </si>
  <si>
    <t xml:space="preserve">SK1 </t>
  </si>
  <si>
    <t>DALDRUP &amp; SOEHNE</t>
  </si>
  <si>
    <t>ANV</t>
  </si>
  <si>
    <t>Almaden Minerals Ltd.</t>
  </si>
  <si>
    <t>AMM</t>
  </si>
  <si>
    <t>Altius Minerals Corporation</t>
  </si>
  <si>
    <t>ALS</t>
  </si>
  <si>
    <t>American Bonanza Gold Corp.</t>
  </si>
  <si>
    <t>BZA</t>
  </si>
  <si>
    <t>Amerigo Resources Ltd.</t>
  </si>
  <si>
    <t>ARG</t>
  </si>
  <si>
    <t>Anaconda Mining Inc.</t>
  </si>
  <si>
    <t>ANX</t>
  </si>
  <si>
    <t>Anatolia Minerals Development Limited</t>
  </si>
  <si>
    <t>ANO</t>
  </si>
  <si>
    <t>Anderson Energy Ltd.</t>
  </si>
  <si>
    <t>AXL</t>
  </si>
  <si>
    <t>Angle Energy Inc.</t>
  </si>
  <si>
    <t>NGL</t>
  </si>
  <si>
    <t>Anglo Pacific Group PLC</t>
  </si>
  <si>
    <t>APY</t>
  </si>
  <si>
    <t>UK/Europe</t>
  </si>
  <si>
    <t>London SE</t>
  </si>
  <si>
    <t>Antrim Energy Inc.</t>
  </si>
  <si>
    <t>AEN</t>
  </si>
  <si>
    <t>Anvil Mining Limited</t>
  </si>
  <si>
    <t>AVM</t>
  </si>
  <si>
    <t>Aquila Resources Inc.</t>
  </si>
  <si>
    <t>AQA</t>
  </si>
  <si>
    <t>ARC Resources Ltd.</t>
  </si>
  <si>
    <t>ARX</t>
  </si>
  <si>
    <t>Arehada Mining Limited</t>
  </si>
  <si>
    <t>AHD</t>
  </si>
  <si>
    <t>China/Asia</t>
  </si>
  <si>
    <t>Argonaut Gold Inc.</t>
  </si>
  <si>
    <t>AR</t>
  </si>
  <si>
    <t>GLOBAL OIL &amp; GAS</t>
  </si>
  <si>
    <t xml:space="preserve">3GO </t>
  </si>
  <si>
    <t>A25 GOLD PRODUCE</t>
  </si>
  <si>
    <t xml:space="preserve">ALQN </t>
  </si>
  <si>
    <t>GROSSMAN EISEN</t>
  </si>
  <si>
    <t xml:space="preserve">GES </t>
  </si>
  <si>
    <t>Crosshair Exploration &amp; Mining Corp.</t>
  </si>
  <si>
    <t>CXX</t>
  </si>
  <si>
    <t>Crowflight Minerals Inc.</t>
  </si>
  <si>
    <t>CML</t>
  </si>
  <si>
    <t>Crystallex International Corporation</t>
  </si>
  <si>
    <t>KRY</t>
  </si>
  <si>
    <t>Dalradian Resources Inc</t>
  </si>
  <si>
    <t>DNA</t>
  </si>
  <si>
    <t>Daylight Energy Ltd.</t>
  </si>
  <si>
    <t>DAY</t>
  </si>
  <si>
    <t>DeeThree Exploration Ltd.</t>
  </si>
  <si>
    <t>DTX</t>
  </si>
  <si>
    <t>Dejour Enterprises Ltd.</t>
  </si>
  <si>
    <t>DEJ</t>
  </si>
  <si>
    <t>Delphi Energy Corp.</t>
  </si>
  <si>
    <t>DEE</t>
  </si>
  <si>
    <t>Denison Mines Corp.</t>
  </si>
  <si>
    <t>DML</t>
  </si>
  <si>
    <t>Detour Gold Corporation</t>
  </si>
  <si>
    <t>Argosy Energy Inc.</t>
  </si>
  <si>
    <t>GSY</t>
  </si>
  <si>
    <t>Armistice Resources Corp.</t>
  </si>
  <si>
    <t>AZ</t>
  </si>
  <si>
    <t>Arsenal Energy Inc.</t>
  </si>
  <si>
    <t>AEI</t>
  </si>
  <si>
    <t>Artek Exploration Ltd.</t>
  </si>
  <si>
    <t>RTK</t>
  </si>
  <si>
    <t>Athabasca Oil Sands Corp</t>
  </si>
  <si>
    <t>ATH</t>
  </si>
  <si>
    <t>Atna Resources Ltd.</t>
  </si>
  <si>
    <t>ATN</t>
  </si>
  <si>
    <t>Augusta Resource Corporation</t>
  </si>
  <si>
    <t>AZC</t>
  </si>
  <si>
    <t>Aura Minerals Inc.</t>
  </si>
  <si>
    <t>ORA</t>
  </si>
  <si>
    <t>Aurizon Mines Ltd.</t>
  </si>
  <si>
    <t>ARZ</t>
  </si>
  <si>
    <t>Auryx Gold Corp.</t>
  </si>
  <si>
    <t>AYX</t>
  </si>
  <si>
    <t>Avalon Rare Metals Inc</t>
  </si>
  <si>
    <t>AVL</t>
  </si>
  <si>
    <t>Avion Gold Corporation</t>
  </si>
  <si>
    <t>AVR</t>
  </si>
  <si>
    <t>AURIS AG</t>
  </si>
  <si>
    <t xml:space="preserve">1AU </t>
  </si>
  <si>
    <t>PEARL GOLD AG</t>
  </si>
  <si>
    <t xml:space="preserve">02P </t>
  </si>
  <si>
    <t>PETRO NOVUS AG</t>
  </si>
  <si>
    <t xml:space="preserve">PN5 </t>
  </si>
  <si>
    <t>KENARTHA OIL &amp; G</t>
  </si>
  <si>
    <t xml:space="preserve">KJ5 </t>
  </si>
  <si>
    <t>BLACK DRAGON RES</t>
  </si>
  <si>
    <t xml:space="preserve">8BD </t>
  </si>
  <si>
    <t>TEXAS PETROLEUM</t>
  </si>
  <si>
    <t xml:space="preserve">6TP </t>
  </si>
  <si>
    <t>GUIJARRAL RESOUR</t>
  </si>
  <si>
    <t xml:space="preserve">6GJ </t>
  </si>
  <si>
    <t>PRAIRE WEST OIL</t>
  </si>
  <si>
    <t xml:space="preserve">1WP </t>
  </si>
  <si>
    <t>JATET PETRO TECH</t>
  </si>
  <si>
    <t xml:space="preserve">0BK </t>
  </si>
  <si>
    <t>EXCHANGE: Frankfurt Stock Exchange</t>
  </si>
  <si>
    <t>Currency traded in: Euros</t>
  </si>
  <si>
    <t>Industrial classification system: German system</t>
  </si>
  <si>
    <t>Bengal Energy Ltd.</t>
  </si>
  <si>
    <t>BNG</t>
  </si>
  <si>
    <t>Birchcliff Energy Ltd.</t>
  </si>
  <si>
    <t>BIR</t>
  </si>
  <si>
    <t>BlackPearl Resources Inc.</t>
  </si>
  <si>
    <t>PXX</t>
  </si>
  <si>
    <t>OMX Nordic Exchange</t>
  </si>
  <si>
    <t>BNK Petroleum Inc.</t>
  </si>
  <si>
    <t>BKX</t>
  </si>
  <si>
    <t>BLS</t>
  </si>
  <si>
    <t>Toronto</t>
  </si>
  <si>
    <t>Bonavista Energy Corporation</t>
  </si>
  <si>
    <t>BNP</t>
  </si>
  <si>
    <t>Toronto</t>
  </si>
  <si>
    <t>none</t>
  </si>
  <si>
    <t>Bonterra Energy Corp</t>
  </si>
  <si>
    <t>BNE</t>
  </si>
  <si>
    <t>BRC DiamondCore Ltd.</t>
  </si>
  <si>
    <t>BCD</t>
  </si>
  <si>
    <t xml:space="preserve">Johannesburg </t>
  </si>
  <si>
    <t>Breakwater Resources Ltd.</t>
  </si>
  <si>
    <t>BWR</t>
  </si>
  <si>
    <t>Bridgeport Ventures Inc</t>
  </si>
  <si>
    <t>BPV</t>
  </si>
  <si>
    <t>Brigus Gold Corp</t>
  </si>
  <si>
    <t>BRD</t>
  </si>
  <si>
    <t>Bucking Horse Energy Inc.</t>
  </si>
  <si>
    <t>BUC</t>
  </si>
  <si>
    <t>C&amp;C Energia Ltd.</t>
  </si>
  <si>
    <t>CZE</t>
  </si>
  <si>
    <t>Caledonia Mining Corporation</t>
  </si>
  <si>
    <t>CAL</t>
  </si>
  <si>
    <t>Calvalley Petroleum Inc.</t>
  </si>
  <si>
    <t>CVI</t>
  </si>
  <si>
    <t>Cameco Corporation</t>
  </si>
  <si>
    <t>CCO</t>
  </si>
  <si>
    <t>Canada Lithium Corp</t>
  </si>
  <si>
    <t>CLQ</t>
  </si>
  <si>
    <t>First Uranium Corporation</t>
  </si>
  <si>
    <t>FIU</t>
  </si>
  <si>
    <t>Forbes &amp; Manhattan Coal Corp.</t>
  </si>
  <si>
    <t>FMC</t>
  </si>
  <si>
    <t>Formation Metals Inc</t>
  </si>
  <si>
    <t>FCO</t>
  </si>
  <si>
    <t>Forsys Metals Corp.</t>
  </si>
  <si>
    <t>FSY</t>
  </si>
  <si>
    <t>Fortress Energy Inc.</t>
  </si>
  <si>
    <t>FEI</t>
  </si>
  <si>
    <t>Fortuna Silver Mines Inc</t>
  </si>
  <si>
    <t>FVI</t>
  </si>
  <si>
    <t>Fortune Minerals Limited</t>
  </si>
  <si>
    <t>FT</t>
  </si>
  <si>
    <t>Franco-Nevada Corporation</t>
  </si>
  <si>
    <t>FNV</t>
  </si>
  <si>
    <t>Franconia Minerals Corporation</t>
  </si>
  <si>
    <t>FRA</t>
  </si>
  <si>
    <t>Freegold Ventures Limited</t>
  </si>
  <si>
    <t>FVL</t>
  </si>
  <si>
    <t>CGC</t>
  </si>
  <si>
    <t>Capstone Mining Corp.</t>
  </si>
  <si>
    <t>CS</t>
  </si>
  <si>
    <t>Cardero Resource Corp.</t>
  </si>
  <si>
    <t>CDU</t>
  </si>
  <si>
    <t>Carpathian Gold Inc.</t>
  </si>
  <si>
    <t>CPN</t>
  </si>
  <si>
    <t>Caspian Energy Inc.</t>
  </si>
  <si>
    <t>CEK</t>
  </si>
  <si>
    <t>Caza Oil &amp; Gas Inc.</t>
  </si>
  <si>
    <t>CAZ</t>
  </si>
  <si>
    <t>Celtic Exploration Ltd.</t>
  </si>
  <si>
    <t>CLT</t>
  </si>
  <si>
    <t>Cenovus Energy Inc</t>
  </si>
  <si>
    <t>CVE</t>
  </si>
  <si>
    <t>Centamin Egypt Limited</t>
  </si>
  <si>
    <t>CEE</t>
  </si>
  <si>
    <t>Centerra Gold Inc.</t>
  </si>
  <si>
    <t>CG</t>
  </si>
  <si>
    <t>Cequence Energy Ltd.</t>
  </si>
  <si>
    <t>CQE</t>
  </si>
  <si>
    <t>CGA Mining Limited</t>
  </si>
  <si>
    <t>CGA</t>
  </si>
  <si>
    <t>Chalice Gold Mines Limited</t>
  </si>
  <si>
    <t>Adanac Molybdenum Corporation</t>
  </si>
  <si>
    <t>AUA</t>
  </si>
  <si>
    <t>Advantage Oil &amp; Gas Ltd.</t>
  </si>
  <si>
    <t>AAV</t>
  </si>
  <si>
    <t>Africo Resources Ltd.</t>
  </si>
  <si>
    <t>ARL</t>
  </si>
  <si>
    <t>Agnico-Eagle Mines Ltd.</t>
  </si>
  <si>
    <t>AEM</t>
  </si>
  <si>
    <t>Agrium Inc.</t>
  </si>
  <si>
    <t>AGU</t>
  </si>
  <si>
    <t>Alamos Gold Inc.</t>
  </si>
  <si>
    <t>AGI</t>
  </si>
  <si>
    <t>Alexco Resource Corp.</t>
  </si>
  <si>
    <t>AXR</t>
  </si>
  <si>
    <t>NYSE Amex</t>
  </si>
  <si>
    <t>Alexis Minerals Corporation</t>
  </si>
  <si>
    <t>AMC</t>
  </si>
  <si>
    <t>Allied Gold Limited</t>
  </si>
  <si>
    <t>ALG</t>
  </si>
  <si>
    <t>Australia</t>
  </si>
  <si>
    <t>Australia SE</t>
  </si>
  <si>
    <t>Allied Nevada Gold Corp.</t>
  </si>
  <si>
    <t>Coeur d'Alene Mines Corporation</t>
  </si>
  <si>
    <t>CDM</t>
  </si>
  <si>
    <t>Colossus Minerals Inc.</t>
  </si>
  <si>
    <t>CSI</t>
  </si>
  <si>
    <t>Compton Petroleum Corporation</t>
  </si>
  <si>
    <t>CMT</t>
  </si>
  <si>
    <t>Connacher Oil and Gas Limited</t>
  </si>
  <si>
    <t>CLL</t>
  </si>
  <si>
    <t>Consolidated Thompson Iron Mines Limited</t>
  </si>
  <si>
    <t>CLM</t>
  </si>
  <si>
    <t>Continental Gold Limited</t>
  </si>
  <si>
    <t>CNL</t>
  </si>
  <si>
    <t>Continental Precious Minerals Inc.</t>
  </si>
  <si>
    <t>CZQ</t>
  </si>
  <si>
    <t>Copper Mountain Mining Corporation</t>
  </si>
  <si>
    <t>CUM</t>
  </si>
  <si>
    <t>Coro Mining Corp.</t>
  </si>
  <si>
    <t>COP</t>
  </si>
  <si>
    <t>Corona Gold Corporation</t>
  </si>
  <si>
    <t>CRG</t>
  </si>
  <si>
    <t>Corridor Resources Inc.</t>
  </si>
  <si>
    <t>CDH</t>
  </si>
  <si>
    <t>Corvus Gold Inc</t>
  </si>
  <si>
    <t>KOR</t>
  </si>
  <si>
    <t>Crescent Gold Limited</t>
  </si>
  <si>
    <t>CRA</t>
  </si>
  <si>
    <t>Crescent Point Energy Corp.</t>
  </si>
  <si>
    <t>CPG</t>
  </si>
  <si>
    <t>Crew Energy Inc.</t>
  </si>
  <si>
    <t>CR</t>
  </si>
  <si>
    <t>Crocodile Gold Corp</t>
  </si>
  <si>
    <t>CRK</t>
  </si>
  <si>
    <t>Crocotta Energy Inc.</t>
  </si>
  <si>
    <t>CTA</t>
  </si>
  <si>
    <t>IAMGold Corporation</t>
  </si>
  <si>
    <t>IMG</t>
  </si>
  <si>
    <t>NYSE, Australia SE</t>
  </si>
  <si>
    <t>Imperial Metals Corporation</t>
  </si>
  <si>
    <t>III</t>
  </si>
  <si>
    <t>Imperial Oil Limited</t>
  </si>
  <si>
    <t>Inmet Mining Corporation</t>
  </si>
  <si>
    <t>IMN</t>
  </si>
  <si>
    <t>Insignia Energy Ltd.</t>
  </si>
  <si>
    <t>ISN</t>
  </si>
  <si>
    <t>Inspiration Mining Corporation</t>
  </si>
  <si>
    <t>ISM</t>
  </si>
  <si>
    <t>Inter-Citic Minerals Inc.</t>
  </si>
  <si>
    <t>ICI</t>
  </si>
  <si>
    <t>International Minerals Corporation</t>
  </si>
  <si>
    <t>IMZ</t>
  </si>
  <si>
    <t>DGC</t>
  </si>
  <si>
    <t>Diamond Fields International Ltd.</t>
  </si>
  <si>
    <t>DFI</t>
  </si>
  <si>
    <t>Diaz Resources Ltd.</t>
  </si>
  <si>
    <t>DZR</t>
  </si>
  <si>
    <t>Duluth Metals Limited</t>
  </si>
  <si>
    <t>DM</t>
  </si>
  <si>
    <t>Dundee Precious Metals Inc.</t>
  </si>
  <si>
    <t>DPM</t>
  </si>
  <si>
    <t>Dynacor Gold Mines Inc.</t>
  </si>
  <si>
    <t>DNG</t>
  </si>
  <si>
    <t>Dynasty Metals &amp; Mining Inc.</t>
  </si>
  <si>
    <t>DMM</t>
  </si>
  <si>
    <t>Eagle Energy Trust</t>
  </si>
  <si>
    <t>EGL</t>
  </si>
  <si>
    <t>Eastern Platinum Limited</t>
  </si>
  <si>
    <t>ELR</t>
  </si>
  <si>
    <t>Eastmain Resources Inc.</t>
  </si>
  <si>
    <t>ER</t>
  </si>
  <si>
    <t>Ecopetrol S.A.</t>
  </si>
  <si>
    <t>ECP</t>
  </si>
  <si>
    <t>Mexico</t>
  </si>
  <si>
    <t>Mexico</t>
  </si>
  <si>
    <t>ECU Silver Mining Inc.</t>
  </si>
  <si>
    <t>ECU</t>
  </si>
  <si>
    <t>Avnel Gold Mining Limited</t>
  </si>
  <si>
    <t>AVK</t>
  </si>
  <si>
    <t>B2Gold Corp.</t>
  </si>
  <si>
    <t>BTO</t>
  </si>
  <si>
    <t>Baffinland Iron Mines Corporation</t>
  </si>
  <si>
    <t>BIM</t>
  </si>
  <si>
    <t>Baja Mining Corp.</t>
  </si>
  <si>
    <t>BAJ</t>
  </si>
  <si>
    <t>Bankers Petroleum Ltd.</t>
  </si>
  <si>
    <t>BNK</t>
  </si>
  <si>
    <t>none</t>
  </si>
  <si>
    <t>Bannerman Resources Limited</t>
  </si>
  <si>
    <t>BAN</t>
  </si>
  <si>
    <t xml:space="preserve"> Australia SE</t>
  </si>
  <si>
    <t>Banro Corporation</t>
  </si>
  <si>
    <t>BAA</t>
  </si>
  <si>
    <t>Barrick Energy Inc.</t>
  </si>
  <si>
    <t>CDS</t>
  </si>
  <si>
    <t>Barrick Gold Corporation</t>
  </si>
  <si>
    <t>ABX</t>
  </si>
  <si>
    <t>Baytex Energy Corp.</t>
  </si>
  <si>
    <t>BTE</t>
  </si>
  <si>
    <t>Bellatrix Exploration Ltd</t>
  </si>
  <si>
    <t>BXE</t>
  </si>
  <si>
    <t>Entree Gold Inc.</t>
  </si>
  <si>
    <t>ETG</t>
  </si>
  <si>
    <t>Epsilon Energy Ltd.</t>
  </si>
  <si>
    <t>EPS</t>
  </si>
  <si>
    <t>Equal Energy Ltd</t>
  </si>
  <si>
    <t>EQU</t>
  </si>
  <si>
    <t>Equinox Minerals Limited</t>
  </si>
  <si>
    <t>EQN</t>
  </si>
  <si>
    <t>Erdene Resource Development Corporation</t>
  </si>
  <si>
    <t>ERD</t>
  </si>
  <si>
    <t>European Goldfields Limited</t>
  </si>
  <si>
    <t>EGU</t>
  </si>
  <si>
    <t>Evolving Gold Corp.</t>
  </si>
  <si>
    <t>EVG</t>
  </si>
  <si>
    <t>Exall Energy Corporation</t>
  </si>
  <si>
    <t>EE</t>
  </si>
  <si>
    <t>Excellon Resources Inc.</t>
  </si>
  <si>
    <t>EXN</t>
  </si>
  <si>
    <t>Exeter Resource Corporation</t>
  </si>
  <si>
    <t>XRC</t>
  </si>
  <si>
    <t>Extorre Gold Mines Limited</t>
  </si>
  <si>
    <t>XG</t>
  </si>
  <si>
    <t>Extract Resources Limited</t>
  </si>
  <si>
    <t>EXT</t>
  </si>
  <si>
    <t>Fairborne Energy Ltd.</t>
  </si>
  <si>
    <t>FEL</t>
  </si>
  <si>
    <t>Far West Mining Ltd.</t>
  </si>
  <si>
    <t>FWM</t>
  </si>
  <si>
    <t>Farallon Mining Ltd.</t>
  </si>
  <si>
    <t>FAN</t>
  </si>
  <si>
    <t>First Majestic Silver Corp.</t>
  </si>
  <si>
    <t>FR</t>
  </si>
  <si>
    <t>First Nickel Inc.</t>
  </si>
  <si>
    <t>FNI</t>
  </si>
  <si>
    <t>First Quantum Minerals Ltd.</t>
  </si>
  <si>
    <t>FM</t>
  </si>
  <si>
    <t>MNR</t>
  </si>
  <si>
    <t>Medoro Resources Ltd.</t>
  </si>
  <si>
    <t>MRS</t>
  </si>
  <si>
    <t>Medusa Mining Limited</t>
  </si>
  <si>
    <t>MLL</t>
  </si>
  <si>
    <t>MEG Energy Corp</t>
  </si>
  <si>
    <t>MEG</t>
  </si>
  <si>
    <t>Mega Uranium Ltd.</t>
  </si>
  <si>
    <t>MGA</t>
  </si>
  <si>
    <t>Mercator Minerals Ltd.</t>
  </si>
  <si>
    <t>ML</t>
  </si>
  <si>
    <t>Metalline Mining Company</t>
  </si>
  <si>
    <t>MMZ</t>
  </si>
  <si>
    <t>Metalore Resources Limited</t>
  </si>
  <si>
    <t>MET</t>
  </si>
  <si>
    <t>MGM Energy Corp.</t>
  </si>
  <si>
    <t>MGX</t>
  </si>
  <si>
    <t>Midway Energy Ltd,</t>
  </si>
  <si>
    <t>Freehold Royalties Ltd.</t>
  </si>
  <si>
    <t>FRU</t>
  </si>
  <si>
    <t>Fronteer Gold Inc.</t>
  </si>
  <si>
    <t>FRG</t>
  </si>
  <si>
    <t>Frontera Copper Corporation</t>
  </si>
  <si>
    <t>FCC</t>
  </si>
  <si>
    <t>Frontier Rare Earths Limited</t>
  </si>
  <si>
    <t>FRO</t>
  </si>
  <si>
    <t>Gabriel Resources Ltd.</t>
  </si>
  <si>
    <t>GBU</t>
  </si>
  <si>
    <t>Galleon Energy Inc.</t>
  </si>
  <si>
    <t>GO</t>
  </si>
  <si>
    <t>Gammon Gold Inc.</t>
  </si>
  <si>
    <t>GAM</t>
  </si>
  <si>
    <t>General Moly Inc.</t>
  </si>
  <si>
    <t>GMO</t>
  </si>
  <si>
    <t>Geologix Explorations Inc.</t>
  </si>
  <si>
    <t>GIX</t>
  </si>
  <si>
    <t>Geovic Mining Corp.</t>
  </si>
  <si>
    <t>GMC</t>
  </si>
  <si>
    <t>Global Alumina Corporation</t>
  </si>
  <si>
    <t>GLA</t>
  </si>
  <si>
    <t>Globex Mining Enterprises Inc.</t>
  </si>
  <si>
    <t>GMX</t>
  </si>
  <si>
    <t>Gold Reserve Inc.</t>
  </si>
  <si>
    <t>CXN</t>
  </si>
  <si>
    <t>Australia SE</t>
  </si>
  <si>
    <t>Champion Minerals Inc.</t>
  </si>
  <si>
    <t>CHM</t>
  </si>
  <si>
    <t>Chieftain Metals Inc.</t>
  </si>
  <si>
    <t>CFB</t>
  </si>
  <si>
    <t>China Gold International Resources Corp Ltd</t>
  </si>
  <si>
    <t>CGG</t>
  </si>
  <si>
    <t>Chinook Energy Inc.</t>
  </si>
  <si>
    <t>CKE</t>
  </si>
  <si>
    <t>CIC Energy Corp.</t>
  </si>
  <si>
    <t>ELC</t>
  </si>
  <si>
    <t>Cinch Energy Corp.</t>
  </si>
  <si>
    <t>CNH</t>
  </si>
  <si>
    <t>Claude Resources Inc.</t>
  </si>
  <si>
    <t>CRJ</t>
  </si>
  <si>
    <t>Cline Mining Corporation</t>
  </si>
  <si>
    <t>CMK</t>
  </si>
  <si>
    <t>Cluff Gold plc</t>
  </si>
  <si>
    <t>CFG</t>
  </si>
  <si>
    <t>Coalspur Mines Limited</t>
  </si>
  <si>
    <t>CPT</t>
  </si>
  <si>
    <t>Gran Colombia Gold Corp.</t>
  </si>
  <si>
    <t>GCM</t>
  </si>
  <si>
    <t>Gran Tierra Energy Inc.</t>
  </si>
  <si>
    <t>GTE</t>
  </si>
  <si>
    <t>Gran Tierra Exchangeco Inc.</t>
  </si>
  <si>
    <t>GTX</t>
  </si>
  <si>
    <t>Grande Cache Coal Corporation</t>
  </si>
  <si>
    <t>GCE</t>
  </si>
  <si>
    <t>Grandview Gold Inc.</t>
  </si>
  <si>
    <t>GVX</t>
  </si>
  <si>
    <t>Great Basin Gold Ltd.</t>
  </si>
  <si>
    <t>GBG</t>
  </si>
  <si>
    <t xml:space="preserve">NYSE Amex, Johannesburg </t>
  </si>
  <si>
    <t>Great Panther Silver Limited</t>
  </si>
  <si>
    <t>GPR</t>
  </si>
  <si>
    <t>Greystar Resources Ltd.</t>
  </si>
  <si>
    <t>GSL</t>
  </si>
  <si>
    <t>Gryphon Gold Corporation</t>
  </si>
  <si>
    <t>GGN</t>
  </si>
  <si>
    <t>Guyana Goldfields Inc.</t>
  </si>
  <si>
    <t>GUY</t>
  </si>
  <si>
    <t>Hard Creek Nickel Corporation</t>
  </si>
  <si>
    <t>HNC</t>
  </si>
  <si>
    <t>Harry Winston Diamond Corporation</t>
  </si>
  <si>
    <t>HW</t>
  </si>
  <si>
    <t>Harvest Operations Corp.</t>
  </si>
  <si>
    <t>HTE</t>
  </si>
  <si>
    <t>Heritage Oil Corporation</t>
  </si>
  <si>
    <t>HOC</t>
  </si>
  <si>
    <t>High River Gold Mines Ltd.</t>
  </si>
  <si>
    <t>HRG</t>
  </si>
  <si>
    <t>Homeland Energy Group Ltd.</t>
  </si>
  <si>
    <t>HEG</t>
  </si>
  <si>
    <t>HudBay Minerals Inc.</t>
  </si>
  <si>
    <t>HBM</t>
  </si>
  <si>
    <t>Husky Energy Inc.</t>
  </si>
  <si>
    <t>HSE</t>
  </si>
  <si>
    <t>Orezone Gold Corporation</t>
  </si>
  <si>
    <t>ORE</t>
  </si>
  <si>
    <t>Orion Oil &amp; Gas Corporation</t>
  </si>
  <si>
    <t>OIP</t>
  </si>
  <si>
    <t>Orleans Energy Ltd.</t>
  </si>
  <si>
    <t>OEX</t>
  </si>
  <si>
    <t>Orocobre Limited</t>
  </si>
  <si>
    <t>ORL</t>
  </si>
  <si>
    <t>Oromin Explorations Ltd.</t>
  </si>
  <si>
    <t>OLE</t>
  </si>
  <si>
    <t>Toronto</t>
  </si>
  <si>
    <t>none</t>
  </si>
  <si>
    <t>Orsu Metals Corporation</t>
  </si>
  <si>
    <t>OSU</t>
  </si>
  <si>
    <t>Orvana Minerals Corp.</t>
  </si>
  <si>
    <t>ORV</t>
  </si>
  <si>
    <t>Osisko Mining Corporation</t>
  </si>
  <si>
    <t>OSK</t>
  </si>
  <si>
    <t>Pace Oil and Gas Ltd.</t>
  </si>
  <si>
    <t>International Sovereign Energy Corp.</t>
  </si>
  <si>
    <t>ISR</t>
  </si>
  <si>
    <t>International Tower Hill Mines Ltd</t>
  </si>
  <si>
    <t>ITH</t>
  </si>
  <si>
    <t>Intrepid Mines Limited</t>
  </si>
  <si>
    <t>IAU</t>
  </si>
  <si>
    <t>INV Metals Inc</t>
  </si>
  <si>
    <t>INV</t>
  </si>
  <si>
    <t>Ivanhoe Australia Limited</t>
  </si>
  <si>
    <t>IVA</t>
  </si>
  <si>
    <t>Ivanhoe Energy Inc.</t>
  </si>
  <si>
    <t>IE</t>
  </si>
  <si>
    <t>NasdaqCM</t>
  </si>
  <si>
    <t>Ivanhoe Mines Ltd.</t>
  </si>
  <si>
    <t>IVN</t>
  </si>
  <si>
    <t>Ivernia Inc.</t>
  </si>
  <si>
    <t>IVW</t>
  </si>
  <si>
    <t>Jaguar Mining Inc.</t>
  </si>
  <si>
    <t>JAG</t>
  </si>
  <si>
    <t>Jayden Resources Inc.</t>
  </si>
  <si>
    <t>JDN</t>
  </si>
  <si>
    <t>Jura Energy Corporation</t>
  </si>
  <si>
    <t>JEC</t>
  </si>
  <si>
    <t>Eldorado Gold Corporation</t>
  </si>
  <si>
    <t>ELD</t>
  </si>
  <si>
    <t>Ember Resources Inc.</t>
  </si>
  <si>
    <t>EBR</t>
  </si>
  <si>
    <t>EMC Metals Corp.</t>
  </si>
  <si>
    <t>EMC</t>
  </si>
  <si>
    <t>EMED Mining Public Limited</t>
  </si>
  <si>
    <t>EMD</t>
  </si>
  <si>
    <t>Emerge Oil &amp; Gas Inc</t>
  </si>
  <si>
    <t>EME</t>
  </si>
  <si>
    <t>EnCana Corporation</t>
  </si>
  <si>
    <t>ECA</t>
  </si>
  <si>
    <t>Endeavour Mining Corporation</t>
  </si>
  <si>
    <t>EDV</t>
  </si>
  <si>
    <t>Cayman Islands</t>
  </si>
  <si>
    <t>Endeavour Silver Corp.</t>
  </si>
  <si>
    <t>EDR</t>
  </si>
  <si>
    <t>Energy Fuels Inc.</t>
  </si>
  <si>
    <t>EFR</t>
  </si>
  <si>
    <t>Enerplus Corporation</t>
  </si>
  <si>
    <t>ERF</t>
  </si>
  <si>
    <t>Lake Shore Gold Corp.</t>
  </si>
  <si>
    <t>LSG</t>
  </si>
  <si>
    <t>Laramide Resources Ltd.</t>
  </si>
  <si>
    <t>LAM</t>
  </si>
  <si>
    <t>Legacy Oil + Gas Inc</t>
  </si>
  <si>
    <t>LEG</t>
  </si>
  <si>
    <t>Lexam VG Gold Inc.</t>
  </si>
  <si>
    <t>LEX</t>
  </si>
  <si>
    <t>Liberty Mines Inc.</t>
  </si>
  <si>
    <t>LBE</t>
  </si>
  <si>
    <t>Linear Metals Corporation</t>
  </si>
  <si>
    <t>LRM</t>
  </si>
  <si>
    <t>Lithium Americas Corp</t>
  </si>
  <si>
    <t>LAC</t>
  </si>
  <si>
    <t>Lundin Mining Corporation</t>
  </si>
  <si>
    <t>LUN</t>
  </si>
  <si>
    <t>Lydian International Limited</t>
  </si>
  <si>
    <t>LYD</t>
  </si>
  <si>
    <t>MAG Silver Corp.</t>
  </si>
  <si>
    <t>MAG</t>
  </si>
  <si>
    <t>MagIndustries Corp</t>
  </si>
  <si>
    <t>MAA</t>
  </si>
  <si>
    <t>Magma Metals Limited</t>
  </si>
  <si>
    <t>MMW</t>
  </si>
  <si>
    <t>Malaga Inc.</t>
  </si>
  <si>
    <t>MLG</t>
  </si>
  <si>
    <t>Mandalay Resources Corporation</t>
  </si>
  <si>
    <t>MND</t>
  </si>
  <si>
    <t>Mantra Resources Limited</t>
  </si>
  <si>
    <t>MRL</t>
  </si>
  <si>
    <t>Marathon Gold Corporation</t>
  </si>
  <si>
    <t>MOZ</t>
  </si>
  <si>
    <t>Marengo Mining Limited</t>
  </si>
  <si>
    <t>MRN</t>
  </si>
  <si>
    <t>Mawson Resources Limited</t>
  </si>
  <si>
    <t>MAW</t>
  </si>
  <si>
    <t>MBAC Fertilizer Corp</t>
  </si>
  <si>
    <t>MBC</t>
  </si>
  <si>
    <t>MDN Inc.</t>
  </si>
  <si>
    <t>MDN</t>
  </si>
  <si>
    <t>Mediterranean Resources Ltd.</t>
  </si>
  <si>
    <t>Provident Energy Ltd.</t>
  </si>
  <si>
    <t>PVE</t>
  </si>
  <si>
    <t>Pure Nickel Inc.</t>
  </si>
  <si>
    <t>NIC</t>
  </si>
  <si>
    <t>Quadra FNX Mining Ltd.</t>
  </si>
  <si>
    <t>QUX</t>
  </si>
  <si>
    <t>Queenston Mining Inc.</t>
  </si>
  <si>
    <t>QMI</t>
  </si>
  <si>
    <t>Questerre Energy Corporation</t>
  </si>
  <si>
    <t>QEC</t>
  </si>
  <si>
    <t>Ratel Group Limited</t>
  </si>
  <si>
    <t>RTG</t>
  </si>
  <si>
    <t>Australia</t>
  </si>
  <si>
    <t>Red Crescent Resources Limited</t>
  </si>
  <si>
    <t>RCB</t>
  </si>
  <si>
    <t>Redzone Resources Ltd</t>
  </si>
  <si>
    <t>REZ</t>
  </si>
  <si>
    <t>Toronto</t>
  </si>
  <si>
    <t>none</t>
  </si>
  <si>
    <t>Revett Minerals Inc.</t>
  </si>
  <si>
    <t>RVM</t>
  </si>
  <si>
    <t>MEL</t>
  </si>
  <si>
    <t>Minco Gold Corporation</t>
  </si>
  <si>
    <t>MMM</t>
  </si>
  <si>
    <t>Minco Silver Corporation</t>
  </si>
  <si>
    <t>MSV</t>
  </si>
  <si>
    <t>Minefinders Corporation Ltd.</t>
  </si>
  <si>
    <t>MFL</t>
  </si>
  <si>
    <t>Minemakers Limited</t>
  </si>
  <si>
    <t>MAK</t>
  </si>
  <si>
    <t>Minera Andes Inc.</t>
  </si>
  <si>
    <t>MAI</t>
  </si>
  <si>
    <t>Minera IRL Limited</t>
  </si>
  <si>
    <t>IRL</t>
  </si>
  <si>
    <t>Lima</t>
  </si>
  <si>
    <t>Mineral Deposits Limited</t>
  </si>
  <si>
    <t>MDM</t>
  </si>
  <si>
    <t>Mines Management Inc.</t>
  </si>
  <si>
    <t>MGT</t>
  </si>
  <si>
    <t>Mirabela Nickel Limited</t>
  </si>
  <si>
    <t>MNB</t>
  </si>
  <si>
    <t>Moly Mines Limited</t>
  </si>
  <si>
    <t>MOL</t>
  </si>
  <si>
    <t>GRZ</t>
  </si>
  <si>
    <t>Gold Wheaton Gold Corp</t>
  </si>
  <si>
    <t>GLW</t>
  </si>
  <si>
    <t>Gold-Ore Resources Ltd.</t>
  </si>
  <si>
    <t>GOZ</t>
  </si>
  <si>
    <t>Goldcorp Inc.</t>
  </si>
  <si>
    <t>G</t>
  </si>
  <si>
    <t>Golden Minerals Company</t>
  </si>
  <si>
    <t>AUM</t>
  </si>
  <si>
    <t>Golden Peaks Resources Ltd.</t>
  </si>
  <si>
    <t>GL</t>
  </si>
  <si>
    <t>Golden Predator Corp.</t>
  </si>
  <si>
    <t>GPD</t>
  </si>
  <si>
    <t>Golden Queen Mining Co. Ltd.</t>
  </si>
  <si>
    <t>GQM</t>
  </si>
  <si>
    <t>Golden Star Resources Ltd.</t>
  </si>
  <si>
    <t>GSC</t>
  </si>
  <si>
    <t>Goldgroup Mining Inc.</t>
  </si>
  <si>
    <t>GGA</t>
  </si>
  <si>
    <t>Goldstone Resources Inc</t>
  </si>
  <si>
    <t>GRC</t>
  </si>
  <si>
    <t>Newmont Mining Corporation of Canada Limited</t>
  </si>
  <si>
    <t>NMC</t>
  </si>
  <si>
    <t>Nexen Inc.</t>
  </si>
  <si>
    <t>NXY</t>
  </si>
  <si>
    <t>NGEx Resources Inc</t>
  </si>
  <si>
    <t>NGQ</t>
  </si>
  <si>
    <t>Niko Resources Ltd.</t>
  </si>
  <si>
    <t>NKO</t>
  </si>
  <si>
    <t>NiMin Energy Corp</t>
  </si>
  <si>
    <t>NNN</t>
  </si>
  <si>
    <t>Niocan Inc.</t>
  </si>
  <si>
    <t>NIO</t>
  </si>
  <si>
    <t>Noranda Income Fund</t>
  </si>
  <si>
    <t>NIF</t>
  </si>
  <si>
    <t>Norsemont Mining Inc.</t>
  </si>
  <si>
    <t>NOM</t>
  </si>
  <si>
    <t>North American Palladium Ltd.</t>
  </si>
  <si>
    <t>PDL</t>
  </si>
  <si>
    <t>Northern Dynasty Minerals Ltd.</t>
  </si>
  <si>
    <t>NDM</t>
  </si>
  <si>
    <t>Northgate Minerals Corporation</t>
  </si>
  <si>
    <t>NGX</t>
  </si>
  <si>
    <t>Northland Resources S.A.</t>
  </si>
  <si>
    <t>NAU</t>
  </si>
  <si>
    <t>Oslo Bors</t>
  </si>
  <si>
    <t>Novagold Resources Inc.</t>
  </si>
  <si>
    <t>NG</t>
  </si>
  <si>
    <t>Noventa Limited</t>
  </si>
  <si>
    <t>NTA</t>
  </si>
  <si>
    <t>Nuinsco Resources Limited</t>
  </si>
  <si>
    <t>NWI</t>
  </si>
  <si>
    <t>NuVista Energy Ltd.</t>
  </si>
  <si>
    <t>NVA</t>
  </si>
  <si>
    <t>OceanaGold Corporation</t>
  </si>
  <si>
    <t>OGC</t>
  </si>
  <si>
    <t>Olympus Pacific Minerals Inc.</t>
  </si>
  <si>
    <t>OYM</t>
  </si>
  <si>
    <t>Open Range Energy Corp.</t>
  </si>
  <si>
    <t>ONR</t>
  </si>
  <si>
    <t>OPTI Canada Inc.</t>
  </si>
  <si>
    <t>OPC</t>
  </si>
  <si>
    <t>Stonegate Agricom Ltd</t>
  </si>
  <si>
    <t>ST</t>
  </si>
  <si>
    <t>Stornoway Diamond Corporation</t>
  </si>
  <si>
    <t>SWY</t>
  </si>
  <si>
    <t>Strateco Resources Inc.</t>
  </si>
  <si>
    <t>RSC</t>
  </si>
  <si>
    <t>Strathmore Minerals Corp.</t>
  </si>
  <si>
    <t>STM</t>
  </si>
  <si>
    <t>Sulliden Gold Corporation Ltd</t>
  </si>
  <si>
    <t>SUE</t>
  </si>
  <si>
    <t>Suncor Energy Inc.</t>
  </si>
  <si>
    <t>SU</t>
  </si>
  <si>
    <t>Sure Energy Inc.</t>
  </si>
  <si>
    <t>SHR</t>
  </si>
  <si>
    <t>Tahoe Resources Inc</t>
  </si>
  <si>
    <t>THO</t>
  </si>
  <si>
    <t>Talisman Energy Inc.</t>
  </si>
  <si>
    <t>TLM</t>
  </si>
  <si>
    <t>Talison Lithium Limited</t>
  </si>
  <si>
    <t>TLH</t>
  </si>
  <si>
    <t>Talon Metals Corp.</t>
  </si>
  <si>
    <t>TLO</t>
  </si>
  <si>
    <t>PCE</t>
  </si>
  <si>
    <t>Pacific North West Capital Corp.</t>
  </si>
  <si>
    <t>PFN</t>
  </si>
  <si>
    <t>Pacific Rim Mining Corp.</t>
  </si>
  <si>
    <t>PMU</t>
  </si>
  <si>
    <t>Pacific Rubiales Energy Corp.</t>
  </si>
  <si>
    <t>PRE</t>
  </si>
  <si>
    <t>BVC</t>
  </si>
  <si>
    <t>Paladin Energy Ltd.</t>
  </si>
  <si>
    <t>PDN</t>
  </si>
  <si>
    <t>Pan American Silver Corp.</t>
  </si>
  <si>
    <t>PAA</t>
  </si>
  <si>
    <t>NY-NASDAQ</t>
  </si>
  <si>
    <t>Paramount Gold and Silver Corp.</t>
  </si>
  <si>
    <t>PZG</t>
  </si>
  <si>
    <t>Paramount Resources Ltd.</t>
  </si>
  <si>
    <t>POU</t>
  </si>
  <si>
    <t>PC Gold Inc.</t>
  </si>
  <si>
    <t>PKL</t>
  </si>
  <si>
    <t>Pediment Gold Corp.</t>
  </si>
  <si>
    <t>PEZ</t>
  </si>
  <si>
    <t>Karnalyte Resources Inc.</t>
  </si>
  <si>
    <t>KRN</t>
  </si>
  <si>
    <t>Katanga Mining Limited</t>
  </si>
  <si>
    <t>KAT</t>
  </si>
  <si>
    <t>Keegan Resources Inc.</t>
  </si>
  <si>
    <t>KGN</t>
  </si>
  <si>
    <t>Khan Resources Inc.</t>
  </si>
  <si>
    <t>KRI</t>
  </si>
  <si>
    <t>Kimber Resources Inc.</t>
  </si>
  <si>
    <t>KBR</t>
  </si>
  <si>
    <t>Kinross Gold Corporation</t>
  </si>
  <si>
    <t>K</t>
  </si>
  <si>
    <t>Kirkland Lake Gold Inc.</t>
  </si>
  <si>
    <t>KGI</t>
  </si>
  <si>
    <t>Klondex Mines Ltd.</t>
  </si>
  <si>
    <t>KDX</t>
  </si>
  <si>
    <t>La Mancha Resources Inc.</t>
  </si>
  <si>
    <t>LMA</t>
  </si>
  <si>
    <t>Labrador Iron Mines Holdings Limited</t>
  </si>
  <si>
    <t>LIM</t>
  </si>
  <si>
    <t>Petrolifera Petroleum Limited</t>
  </si>
  <si>
    <t>PDP</t>
  </si>
  <si>
    <t>Petrominerales Ltd.</t>
  </si>
  <si>
    <t>PMG</t>
  </si>
  <si>
    <t>Peyto Exploration &amp; Development Corp.</t>
  </si>
  <si>
    <t>PEY</t>
  </si>
  <si>
    <t>PhosCan Chemical Corp</t>
  </si>
  <si>
    <t>FOS</t>
  </si>
  <si>
    <t>Platinum Group Metals Ltd.</t>
  </si>
  <si>
    <t>PTM</t>
  </si>
  <si>
    <t>Platmin Limited</t>
  </si>
  <si>
    <t>PPN</t>
  </si>
  <si>
    <t>Polar Star Mining Corporation</t>
  </si>
  <si>
    <t>PSR</t>
  </si>
  <si>
    <t>Polaris Minerals Corporation</t>
  </si>
  <si>
    <t>PLS</t>
  </si>
  <si>
    <t>Polo Resources Limited</t>
  </si>
  <si>
    <t>POL</t>
  </si>
  <si>
    <t>British Virgin Islands</t>
  </si>
  <si>
    <t>Polymet Mining Corp.</t>
  </si>
  <si>
    <t>POM</t>
  </si>
  <si>
    <t>Potash Corporation of Saskatchewan Inc.</t>
  </si>
  <si>
    <t>POT</t>
  </si>
  <si>
    <t>Potash One Inc.</t>
  </si>
  <si>
    <t>KCL</t>
  </si>
  <si>
    <t>Powertech Uranium Corp.</t>
  </si>
  <si>
    <t>PWE</t>
  </si>
  <si>
    <t>Premier Gold Mines Limited</t>
  </si>
  <si>
    <t>PG</t>
  </si>
  <si>
    <t>Pretium Resources Inc.</t>
  </si>
  <si>
    <t>PVG</t>
  </si>
  <si>
    <t>Primero Mining Corp</t>
  </si>
  <si>
    <t>P</t>
  </si>
  <si>
    <t>Progress Energy Resources Corp.</t>
  </si>
  <si>
    <t>PRQ</t>
  </si>
  <si>
    <t>ProspEx Resources Ltd.</t>
  </si>
  <si>
    <t>PSX</t>
  </si>
  <si>
    <t>Waldron Energy Corporation</t>
  </si>
  <si>
    <t>WDN</t>
  </si>
  <si>
    <t>Wallbridge Mining Company Limited</t>
  </si>
  <si>
    <t>WM</t>
  </si>
  <si>
    <t>Wesdome Gold Mines Ltd.</t>
  </si>
  <si>
    <t>WDO</t>
  </si>
  <si>
    <t>Western Areas NL</t>
  </si>
  <si>
    <t>WSA</t>
  </si>
  <si>
    <t>Australia</t>
  </si>
  <si>
    <t>Western Coal Corp</t>
  </si>
  <si>
    <t>WTN</t>
  </si>
  <si>
    <t>Western Copper Corporation</t>
  </si>
  <si>
    <t>WRN</t>
  </si>
  <si>
    <t>WestFire Energy Ltd</t>
  </si>
  <si>
    <t>WFE</t>
  </si>
  <si>
    <t>WGI Heavy Minerals Incorporated</t>
  </si>
  <si>
    <t>WG</t>
  </si>
  <si>
    <t>White Tiger Gold Ltd.</t>
  </si>
  <si>
    <t>WTG</t>
  </si>
  <si>
    <t>Other</t>
  </si>
  <si>
    <t>Whitecap Resources Inc.</t>
  </si>
  <si>
    <t>WCP</t>
  </si>
  <si>
    <t>Winstar Resources Ltd.</t>
  </si>
  <si>
    <t>Revolution Resources Corp.</t>
  </si>
  <si>
    <t>RV</t>
  </si>
  <si>
    <t>Richmont Mines Inc.</t>
  </si>
  <si>
    <t>RIC</t>
  </si>
  <si>
    <t>Rio Novo Gold Inc</t>
  </si>
  <si>
    <t>RN</t>
  </si>
  <si>
    <t>Mexico</t>
  </si>
  <si>
    <t>Rock Energy Inc.</t>
  </si>
  <si>
    <t>RE</t>
  </si>
  <si>
    <t>Rockgate Capital Corp</t>
  </si>
  <si>
    <t>RGT</t>
  </si>
  <si>
    <t>Rockwell Diamonds Inc.</t>
  </si>
  <si>
    <t>RDI</t>
  </si>
  <si>
    <t>Romarco Minerals Inc</t>
  </si>
  <si>
    <t>R</t>
  </si>
  <si>
    <t>Royal Gold Inc.</t>
  </si>
  <si>
    <t>RGL</t>
  </si>
  <si>
    <t>Royal Nickel Corporation</t>
  </si>
  <si>
    <t>RNX</t>
  </si>
  <si>
    <t>Moneta Porcupine Mines Inc.</t>
  </si>
  <si>
    <t>ME</t>
  </si>
  <si>
    <t>Mountain Province Diamonds Inc.</t>
  </si>
  <si>
    <t>MPV</t>
  </si>
  <si>
    <t>Mundoro Capital Inc.</t>
  </si>
  <si>
    <t>MUN</t>
  </si>
  <si>
    <t>NAL Energy Corporation</t>
  </si>
  <si>
    <t>NAE</t>
  </si>
  <si>
    <t>Nautilus Minerals Inc.</t>
  </si>
  <si>
    <t>NUS</t>
  </si>
  <si>
    <t>NEMI Northern Energy &amp; Mining Inc.</t>
  </si>
  <si>
    <t>NNE</t>
  </si>
  <si>
    <t>Nevada Copper Corp.</t>
  </si>
  <si>
    <t>NCU</t>
  </si>
  <si>
    <t>Nevsun Resources Ltd.</t>
  </si>
  <si>
    <t>NSU</t>
  </si>
  <si>
    <t>New Dawn Mining Corp.</t>
  </si>
  <si>
    <t>ND</t>
  </si>
  <si>
    <t>New Gold Inc.</t>
  </si>
  <si>
    <t>NGD</t>
  </si>
  <si>
    <t>Silver Bear Resources Inc.</t>
  </si>
  <si>
    <t>SBR</t>
  </si>
  <si>
    <t>Silver Standard Resources Inc.</t>
  </si>
  <si>
    <t>SSO</t>
  </si>
  <si>
    <t>Silver Wheaton Corp.</t>
  </si>
  <si>
    <t>SLW</t>
  </si>
  <si>
    <t>Silvercorp Metals Inc.</t>
  </si>
  <si>
    <t>SVM</t>
  </si>
  <si>
    <t>Silvermex Resources Inc.</t>
  </si>
  <si>
    <t>SLX</t>
  </si>
  <si>
    <t>Skope Energy Inc.</t>
  </si>
  <si>
    <t>SKL</t>
  </si>
  <si>
    <t>Solitario Exploration &amp; Royalty Corp.</t>
  </si>
  <si>
    <t>SLR</t>
  </si>
  <si>
    <t>Sonde Resources Corp</t>
  </si>
  <si>
    <t>SOQ</t>
  </si>
  <si>
    <t>South American Gold and Copper Company Limited</t>
  </si>
  <si>
    <t>SAG</t>
  </si>
  <si>
    <t>South American Silver Corp.</t>
  </si>
  <si>
    <t>SAC</t>
  </si>
  <si>
    <t>Southern Pacific Resource Corp</t>
  </si>
  <si>
    <t>STP</t>
  </si>
  <si>
    <t>SouthGobi Resources Ltd.</t>
  </si>
  <si>
    <t>SGQ</t>
  </si>
  <si>
    <t>Hong Kong</t>
  </si>
  <si>
    <t>Spartan Exploration Ltd</t>
  </si>
  <si>
    <t>SPE</t>
  </si>
  <si>
    <t>Sprott Resource Corp.</t>
  </si>
  <si>
    <t>SCP</t>
  </si>
  <si>
    <t>St. Andrew Goldfields Ltd.</t>
  </si>
  <si>
    <t>SAS</t>
  </si>
  <si>
    <t>St. Augustine Gold and Copper Limited</t>
  </si>
  <si>
    <t>SAU</t>
  </si>
  <si>
    <t>Starcore International Mines Ltd.</t>
  </si>
  <si>
    <t>SAM</t>
  </si>
  <si>
    <t>Starfield Resources Inc.</t>
  </si>
  <si>
    <t>SRU</t>
  </si>
  <si>
    <t>CHINA HONGQIAO</t>
  </si>
  <si>
    <t>FOSUN INTL</t>
  </si>
  <si>
    <t>MAANSHAN IRON</t>
  </si>
  <si>
    <t>MONGOLIAN MINING</t>
  </si>
  <si>
    <t>Mongolia</t>
  </si>
  <si>
    <t>CHINA MOLYBDENUM</t>
  </si>
  <si>
    <t>FUSHAN INTERNATI</t>
  </si>
  <si>
    <t>Frankfurt, Berlin</t>
  </si>
  <si>
    <t>BRIGHTOIL PETRO</t>
  </si>
  <si>
    <t>CHINA ZHONGWANG</t>
  </si>
  <si>
    <t>SOUTHGOBI RESOUR</t>
  </si>
  <si>
    <t>MINMETALS RESOUR</t>
  </si>
  <si>
    <t>WINSWAY COKING</t>
  </si>
  <si>
    <t>UNITED ENERGY GP</t>
  </si>
  <si>
    <t>CHINA GOLD INTER</t>
  </si>
  <si>
    <t>HIDILI IND INTL</t>
  </si>
  <si>
    <t>CHINA GAS HOLDIN</t>
  </si>
  <si>
    <t>Pipelines</t>
  </si>
  <si>
    <t>MONGOLIA ENERGY</t>
  </si>
  <si>
    <t>Frankfurt, Stuttgart</t>
  </si>
  <si>
    <t>HUNAN NON-FERR</t>
  </si>
  <si>
    <t>XINXIN MINING</t>
  </si>
  <si>
    <t>MIE HOLDINGS COR</t>
  </si>
  <si>
    <t>REAL GOLD MINING</t>
  </si>
  <si>
    <t>CHINA ORIENTAL</t>
  </si>
  <si>
    <t>Tanzanian Royalty Exploration Corporation</t>
  </si>
  <si>
    <t>TNX</t>
  </si>
  <si>
    <t>Taseko Mines Limited</t>
  </si>
  <si>
    <t>TKO</t>
  </si>
  <si>
    <t>Teck Resources Limited</t>
  </si>
  <si>
    <t>TCK</t>
  </si>
  <si>
    <t>Teranga Gold Corporation</t>
  </si>
  <si>
    <t>TGZ</t>
  </si>
  <si>
    <t>Terra Energy Corp</t>
  </si>
  <si>
    <t>TT</t>
  </si>
  <si>
    <t>Tethys Petroleum Limited</t>
  </si>
  <si>
    <t>TPL</t>
  </si>
  <si>
    <t>Thompson Creek Metals Company Inc.</t>
  </si>
  <si>
    <t>TCM</t>
  </si>
  <si>
    <t>Pengrowth Energy Corporation</t>
  </si>
  <si>
    <t>PGF</t>
  </si>
  <si>
    <t>Penn West Petroleum Ltd.</t>
  </si>
  <si>
    <t>PWT</t>
  </si>
  <si>
    <t>Peregrine Diamonds Ltd.</t>
  </si>
  <si>
    <t>PGD</t>
  </si>
  <si>
    <t>Peregrine Metals Ltd</t>
  </si>
  <si>
    <t>PGM</t>
  </si>
  <si>
    <t>Perpetual Energy Inc.</t>
  </si>
  <si>
    <t>PMT</t>
  </si>
  <si>
    <t>Perseus Mining Limited</t>
  </si>
  <si>
    <t>PRU</t>
  </si>
  <si>
    <t>Petaquilla Minerals Ltd.</t>
  </si>
  <si>
    <t>PTQ</t>
  </si>
  <si>
    <t>PetroBakken Energy Ltd</t>
  </si>
  <si>
    <t>PBN</t>
  </si>
  <si>
    <t>Petrobank Energy And Resources Ltd.</t>
  </si>
  <si>
    <t>PBG</t>
  </si>
  <si>
    <t>Troy Resources NL</t>
  </si>
  <si>
    <t>TRY</t>
  </si>
  <si>
    <t>Tudor Corporation Ltd.</t>
  </si>
  <si>
    <t>TDR</t>
  </si>
  <si>
    <t>TVI Pacific Inc.</t>
  </si>
  <si>
    <t>TVI</t>
  </si>
  <si>
    <t>Twin Butte Energy Ltd.</t>
  </si>
  <si>
    <t>TBE</t>
  </si>
  <si>
    <t>UEX Corporation</t>
  </si>
  <si>
    <t>UEX</t>
  </si>
  <si>
    <t>United Mining Group Inc.</t>
  </si>
  <si>
    <t>UMG</t>
  </si>
  <si>
    <t>Ur-Energy Inc.</t>
  </si>
  <si>
    <t>URE</t>
  </si>
  <si>
    <t>Uranerz Energy Corporation</t>
  </si>
  <si>
    <t>URZ</t>
  </si>
  <si>
    <t>Uranium One Inc.</t>
  </si>
  <si>
    <t>UUU</t>
  </si>
  <si>
    <t>Ursa Major Minerals Incorporated</t>
  </si>
  <si>
    <t>UMJ</t>
  </si>
  <si>
    <t>US Gold Canadian Acquisition Corporation</t>
  </si>
  <si>
    <t>UXE</t>
  </si>
  <si>
    <t>US Gold Corporation</t>
  </si>
  <si>
    <t>UXG</t>
  </si>
  <si>
    <t>Vaaldiam Mining Inc</t>
  </si>
  <si>
    <t>VAA</t>
  </si>
  <si>
    <t>Velocity Minerals Ltd.</t>
  </si>
  <si>
    <t>VLC</t>
  </si>
  <si>
    <t>Vena Resources Inc.</t>
  </si>
  <si>
    <t>VEM</t>
  </si>
  <si>
    <t>Ventana Gold Corp.</t>
  </si>
  <si>
    <t>VEN</t>
  </si>
  <si>
    <t>Vermilion Energy Inc.</t>
  </si>
  <si>
    <t>VET</t>
  </si>
  <si>
    <t>Vero Energy Inc.</t>
  </si>
  <si>
    <t>VRO</t>
  </si>
  <si>
    <t>Victory Nickel Inc.</t>
  </si>
  <si>
    <t>NI</t>
  </si>
  <si>
    <t>Virginia Mines Inc.</t>
  </si>
  <si>
    <t>VGQ</t>
  </si>
  <si>
    <t>Vista Gold Corp.</t>
  </si>
  <si>
    <t>VGZ</t>
  </si>
  <si>
    <t>Volta Resources Inc.</t>
  </si>
  <si>
    <t>VTR</t>
  </si>
  <si>
    <t>CHINA MINING RES</t>
  </si>
  <si>
    <t>CHINA NONFERROUS</t>
  </si>
  <si>
    <t>XINGYE COPPER</t>
  </si>
  <si>
    <t>ENVIRO ENERGY IN</t>
  </si>
  <si>
    <t>CVM MINERALS LTD</t>
  </si>
  <si>
    <t>Malaysia</t>
  </si>
  <si>
    <t>CHI PEOPLE HOLD</t>
  </si>
  <si>
    <t>GRAND T G GOLD</t>
  </si>
  <si>
    <t>HANS ENERGY COMP</t>
  </si>
  <si>
    <t>XINGFA ALUMINUM</t>
  </si>
  <si>
    <t>LEE KEE HOLDINGS</t>
  </si>
  <si>
    <t>HUA YI COPPER HO</t>
  </si>
  <si>
    <t>CH YUNNAN TIN</t>
  </si>
  <si>
    <t>NOVO GROUP LTD</t>
  </si>
  <si>
    <t>KA SHUI INTL HLD</t>
  </si>
  <si>
    <t>JUTAL OFFSHORE</t>
  </si>
  <si>
    <t>GOLIK HLDGS LTD</t>
  </si>
  <si>
    <t>OCEAN GRAND HLDG</t>
  </si>
  <si>
    <t>SANMENXIA TIAN</t>
  </si>
  <si>
    <t>MAYER HOLDINGS</t>
  </si>
  <si>
    <t>VAN SHUNG CHONG</t>
  </si>
  <si>
    <t>Frankfurt, NY</t>
  </si>
  <si>
    <t>SOUTH SEA PETROL</t>
  </si>
  <si>
    <t>ORIENTAL EXPLOR</t>
  </si>
  <si>
    <t>POLYARD PETRO</t>
  </si>
  <si>
    <t xml:space="preserve">RAW DATA SOURCE: Bloomberg </t>
  </si>
  <si>
    <t>*Converted at 1 HKD = 0.0904295 EUR, the mid-market global exchange rate on 3.10.11; subject to fluctuation (source: www.xe.com/ucc)</t>
  </si>
  <si>
    <t>Toronto</t>
  </si>
  <si>
    <t>Toronto</t>
  </si>
  <si>
    <t>Toronto</t>
  </si>
  <si>
    <t>none</t>
  </si>
  <si>
    <t>none</t>
  </si>
  <si>
    <t>Toronto</t>
  </si>
  <si>
    <t>Rubicon Minerals Corporation</t>
  </si>
  <si>
    <t>RMX</t>
  </si>
  <si>
    <t>Sabina Gold &amp; Silver Corp.</t>
  </si>
  <si>
    <t>SBB</t>
  </si>
  <si>
    <t>San Gold Corporation</t>
  </si>
  <si>
    <t>SGR</t>
  </si>
  <si>
    <t>Scorpio Mining Corporation</t>
  </si>
  <si>
    <t>SPM</t>
  </si>
  <si>
    <t>Seabridge Gold Inc.</t>
  </si>
  <si>
    <t>SEA</t>
  </si>
  <si>
    <t>Second Wave Petroleum Inc.</t>
  </si>
  <si>
    <t>SCS</t>
  </si>
  <si>
    <t>Semafo Inc.</t>
  </si>
  <si>
    <t>SMF</t>
  </si>
  <si>
    <t>Serica Energy PLC</t>
  </si>
  <si>
    <t>SQZ</t>
  </si>
  <si>
    <t>Sherritt International Corporation</t>
  </si>
  <si>
    <t>S</t>
  </si>
  <si>
    <t>Shore Gold Inc.</t>
  </si>
  <si>
    <t>SGF</t>
  </si>
  <si>
    <t>Yukon-Nevada Gold Corp.</t>
  </si>
  <si>
    <t>YNG</t>
  </si>
  <si>
    <t>Zargon Oil &amp; Gas Ltd.</t>
  </si>
  <si>
    <t>ZAR</t>
  </si>
  <si>
    <t>Zazu Metals Corporation</t>
  </si>
  <si>
    <t>ZAZ</t>
  </si>
  <si>
    <t>Zincore Metals Inc.</t>
  </si>
  <si>
    <t>ZNC</t>
  </si>
  <si>
    <t>EXCHANGE: Hong Kong Stock Exchange</t>
  </si>
  <si>
    <t>Currency traded in: Hong Kong Dollar</t>
  </si>
  <si>
    <t>Industrial classification system: Other</t>
  </si>
  <si>
    <t xml:space="preserve">Market Cap, HKD </t>
  </si>
  <si>
    <t>Market Cap, Euros*</t>
  </si>
  <si>
    <t>Subsector</t>
  </si>
  <si>
    <t>PETROCHINA CO</t>
  </si>
  <si>
    <t>VALE SA-COM DR</t>
  </si>
  <si>
    <t>Brazil</t>
  </si>
  <si>
    <t>VALE SA-PREF DR</t>
  </si>
  <si>
    <t>CNOOC LTD</t>
  </si>
  <si>
    <t>NYSE, Frankfurt, Berlin</t>
  </si>
  <si>
    <t>CHINA PETROLEU</t>
  </si>
  <si>
    <t>CHINA SHENHUA</t>
  </si>
  <si>
    <t>UNITED CO RUSAL</t>
  </si>
  <si>
    <t>Jersey</t>
  </si>
  <si>
    <t>Aluminum</t>
  </si>
  <si>
    <t>YANZHOU COAL</t>
  </si>
  <si>
    <t>ALUMINUM CORP</t>
  </si>
  <si>
    <t>CHINA COAL ENE</t>
  </si>
  <si>
    <t>JIANGXI COPPER</t>
  </si>
  <si>
    <t>Nonferrous Metals</t>
  </si>
  <si>
    <t>ZIJIN MINING</t>
  </si>
  <si>
    <t>CHINA OILFIELD</t>
  </si>
  <si>
    <t>ANGANG STEEL</t>
  </si>
  <si>
    <t>Iron &amp; Steel</t>
  </si>
  <si>
    <t>KUNLUN ENERGY CO</t>
  </si>
  <si>
    <t>ZHAOJIN MINING</t>
  </si>
  <si>
    <t>none</t>
  </si>
  <si>
    <t>Toronto</t>
  </si>
  <si>
    <t>none</t>
  </si>
  <si>
    <t>Toronto</t>
  </si>
  <si>
    <t>Toronto</t>
  </si>
  <si>
    <t>none</t>
  </si>
  <si>
    <t>Canada</t>
  </si>
  <si>
    <t>UK</t>
  </si>
  <si>
    <t>Toronto</t>
  </si>
  <si>
    <t>Mexico</t>
  </si>
  <si>
    <t>South Africa</t>
  </si>
  <si>
    <t>Toronto</t>
  </si>
  <si>
    <t>none</t>
  </si>
  <si>
    <t>Australia SE</t>
  </si>
  <si>
    <t>Toronto</t>
  </si>
  <si>
    <t>none</t>
  </si>
  <si>
    <t>Toronto</t>
  </si>
  <si>
    <t>Australia</t>
  </si>
  <si>
    <t>Toronto</t>
  </si>
  <si>
    <t>none</t>
  </si>
  <si>
    <t>Toronto</t>
  </si>
  <si>
    <t>none</t>
  </si>
  <si>
    <t>South Africa</t>
  </si>
  <si>
    <t>South Africa</t>
  </si>
  <si>
    <t>Toronto</t>
  </si>
  <si>
    <t>none</t>
  </si>
  <si>
    <t>Toronto</t>
  </si>
  <si>
    <t>UK</t>
  </si>
  <si>
    <t>Toronto</t>
  </si>
  <si>
    <t>none</t>
  </si>
  <si>
    <t>Mexico</t>
  </si>
  <si>
    <t>Australia</t>
  </si>
  <si>
    <t>none</t>
  </si>
  <si>
    <t>UK</t>
  </si>
  <si>
    <t>Toronto</t>
  </si>
  <si>
    <t>Australia SE</t>
  </si>
  <si>
    <t>none</t>
  </si>
  <si>
    <t>UK</t>
  </si>
  <si>
    <t>Toronto</t>
  </si>
  <si>
    <t>none</t>
  </si>
  <si>
    <t>Thundermin Resources Inc.</t>
  </si>
  <si>
    <t>THR</t>
  </si>
  <si>
    <t>Tiger Resources Limited</t>
  </si>
  <si>
    <t>TGS</t>
  </si>
  <si>
    <t>Torex Gold Resources Inc.</t>
  </si>
  <si>
    <t>TXG</t>
  </si>
  <si>
    <t>Tourmaline Oil Corp.</t>
  </si>
  <si>
    <t>TOU</t>
  </si>
  <si>
    <t>TransAtlantic Petroleum Ltd</t>
  </si>
  <si>
    <t>TNP</t>
  </si>
  <si>
    <t>TransGlobe Energy Corporation</t>
  </si>
  <si>
    <t>TGL</t>
  </si>
  <si>
    <t>Treasury Metals Inc</t>
  </si>
  <si>
    <t>TML</t>
  </si>
  <si>
    <t>Trevali Resources Corp.</t>
  </si>
  <si>
    <t>TV</t>
  </si>
  <si>
    <t>TriAusMin Limited</t>
  </si>
  <si>
    <t>Trilogy Energy Corp</t>
  </si>
  <si>
    <t>TET</t>
  </si>
  <si>
    <t>CHONGQING IRON</t>
  </si>
  <si>
    <t>CHINA VANADIUM</t>
  </si>
  <si>
    <t>IRC LTD</t>
  </si>
  <si>
    <t>MIDAS HOLDINGS L</t>
  </si>
  <si>
    <t>Singapore</t>
  </si>
  <si>
    <t>Frankfurt, NY&lt; Singapore</t>
  </si>
  <si>
    <t>TITAN PETROCHEMI</t>
  </si>
  <si>
    <t>LINGBAO GOLD</t>
  </si>
  <si>
    <t>CHINA QINFA</t>
  </si>
  <si>
    <t>KING STONE ENERG</t>
  </si>
  <si>
    <t>SINOPEC KANTONS</t>
  </si>
  <si>
    <t>CHINA KINGSTONE</t>
  </si>
  <si>
    <t>CHU KONG PETROLE</t>
  </si>
  <si>
    <t>CHINA OIL AND GA</t>
  </si>
  <si>
    <t>DA MING INTERNAT</t>
  </si>
  <si>
    <t>HONGHUA GROUP</t>
  </si>
  <si>
    <t>APAC RESOURCES L</t>
  </si>
  <si>
    <t>LUNG KEE HLDG</t>
  </si>
  <si>
    <t>ANTON OILFIELD</t>
  </si>
  <si>
    <t>SINO PROSPER STA</t>
  </si>
  <si>
    <t>CHINA NICKEL RES</t>
  </si>
  <si>
    <t>SINO OIL AND GAS</t>
  </si>
  <si>
    <t>ANHUI TIANDA - H</t>
  </si>
  <si>
    <t>BINHAI INVESTMEN</t>
  </si>
  <si>
    <t>Frankfurt, Munich</t>
  </si>
  <si>
    <t>WAI CHUN MINING</t>
  </si>
  <si>
    <t>LOUDONG GN RES</t>
  </si>
  <si>
    <t>STRONG PETROCHEM</t>
  </si>
  <si>
    <t>BURWILL HOLDINGS</t>
  </si>
  <si>
    <t>TSC OFFSHORE GRO</t>
  </si>
  <si>
    <t>TIANJIN TIANLI</t>
  </si>
  <si>
    <t>ZHENGZHOU GAS CO</t>
  </si>
  <si>
    <t>SINOCOP RES</t>
  </si>
  <si>
    <t>HUSCOKE RESOURCE</t>
  </si>
  <si>
    <t>NEW TIMES ENERGY</t>
  </si>
  <si>
    <t>SHOUGANG CONCORD</t>
  </si>
  <si>
    <t>INTERMET RES LTD</t>
  </si>
  <si>
    <t xml:space="preserve">PIM </t>
  </si>
  <si>
    <t>PRIME MINERALS L</t>
  </si>
  <si>
    <t xml:space="preserve">WCB </t>
  </si>
  <si>
    <t>WCB RESOURCES LT</t>
  </si>
  <si>
    <t xml:space="preserve">PWW </t>
  </si>
  <si>
    <t>POWER RESOURCES</t>
  </si>
  <si>
    <t>Berlin</t>
  </si>
  <si>
    <t xml:space="preserve">ENL </t>
  </si>
  <si>
    <t>EAGLE NICKEL LTD</t>
  </si>
  <si>
    <t xml:space="preserve">GTR </t>
  </si>
  <si>
    <t>GTI RESOURCES</t>
  </si>
  <si>
    <t xml:space="preserve">BWN </t>
  </si>
  <si>
    <t>BOWEN ENERGY LTD</t>
  </si>
  <si>
    <t xml:space="preserve">MPJ </t>
  </si>
  <si>
    <t>MINING PROJECTS</t>
  </si>
  <si>
    <t xml:space="preserve">QMG </t>
  </si>
  <si>
    <t>QUAY MAGNESIUM L</t>
  </si>
  <si>
    <t xml:space="preserve">PDM </t>
  </si>
  <si>
    <t>PARADIGM METALS</t>
  </si>
  <si>
    <t xml:space="preserve">LGO </t>
  </si>
  <si>
    <t>LONGREACH OIL</t>
  </si>
  <si>
    <t>London, Berlin</t>
  </si>
  <si>
    <t xml:space="preserve">SRO </t>
  </si>
  <si>
    <t>SPITFIRE OIL LTD</t>
  </si>
  <si>
    <t xml:space="preserve">NIO </t>
  </si>
  <si>
    <t>NICKELORE LTD</t>
  </si>
  <si>
    <t xml:space="preserve">GPP </t>
  </si>
  <si>
    <t>GREENPOWER ENERG</t>
  </si>
  <si>
    <t xml:space="preserve">CWG </t>
  </si>
  <si>
    <t>CENTRAL WEST GLD</t>
  </si>
  <si>
    <t xml:space="preserve">JAG </t>
  </si>
  <si>
    <t>JAGUAR MINERALS</t>
  </si>
  <si>
    <t xml:space="preserve">AVD </t>
  </si>
  <si>
    <t>ADVANCE ENERGY</t>
  </si>
  <si>
    <t xml:space="preserve">LKE </t>
  </si>
  <si>
    <t>LAKE RESOURCES</t>
  </si>
  <si>
    <t xml:space="preserve">CMY </t>
  </si>
  <si>
    <t>CAPITAL MINING L</t>
  </si>
  <si>
    <t xml:space="preserve">ODN </t>
  </si>
  <si>
    <t>ODIN ENERGY LTD</t>
  </si>
  <si>
    <t xml:space="preserve">SXX </t>
  </si>
  <si>
    <t>SOUTHERN CROSS</t>
  </si>
  <si>
    <t xml:space="preserve">CGI </t>
  </si>
  <si>
    <t>CONSOLIDATED GLO</t>
  </si>
  <si>
    <t xml:space="preserve">MWN </t>
  </si>
  <si>
    <t>MIDWINTER RESOUR</t>
  </si>
  <si>
    <t xml:space="preserve">NAG </t>
  </si>
  <si>
    <t>NAGAMBIE MINING</t>
  </si>
  <si>
    <t>Stuttgart</t>
  </si>
  <si>
    <t xml:space="preserve">UOG </t>
  </si>
  <si>
    <t>Toronto</t>
  </si>
  <si>
    <t>Toronto</t>
  </si>
  <si>
    <t>none</t>
  </si>
  <si>
    <t>Toronto</t>
  </si>
  <si>
    <t>none</t>
  </si>
  <si>
    <t>South Africa</t>
  </si>
  <si>
    <t>Toronto</t>
  </si>
  <si>
    <t>WIX</t>
  </si>
  <si>
    <t>Witwatersrand Consolidated Gold Resources Limited</t>
  </si>
  <si>
    <t>WGR</t>
  </si>
  <si>
    <t>Xinergy Ltd</t>
  </si>
  <si>
    <t>XRG</t>
  </si>
  <si>
    <t>Xtra-Gold Resources Corp.</t>
  </si>
  <si>
    <t>XTG</t>
  </si>
  <si>
    <t>Yamana Gold Inc.</t>
  </si>
  <si>
    <t>YRI</t>
  </si>
  <si>
    <t>NYSE, London SE</t>
  </si>
  <si>
    <t>Yorbeau Resources Inc.</t>
  </si>
  <si>
    <t>YRB</t>
  </si>
  <si>
    <t>Toronto</t>
  </si>
  <si>
    <t>none</t>
  </si>
  <si>
    <t>Toronto</t>
  </si>
  <si>
    <t>none</t>
  </si>
  <si>
    <t>Australia</t>
  </si>
  <si>
    <t>Toronto</t>
  </si>
  <si>
    <t>Australia</t>
  </si>
  <si>
    <t>Toronto</t>
  </si>
  <si>
    <t>Toronto</t>
  </si>
  <si>
    <t>Toronto</t>
  </si>
  <si>
    <t>Australia</t>
  </si>
  <si>
    <t>Australia SE</t>
  </si>
  <si>
    <t>none</t>
  </si>
  <si>
    <t>Toronto</t>
  </si>
  <si>
    <t>Australia</t>
  </si>
  <si>
    <t>none</t>
  </si>
  <si>
    <t>Canada</t>
  </si>
  <si>
    <t>Toronto</t>
  </si>
  <si>
    <t>Australia</t>
  </si>
  <si>
    <t>Australia</t>
  </si>
  <si>
    <t>Toronto</t>
  </si>
  <si>
    <t>none</t>
  </si>
  <si>
    <t>Toronto</t>
  </si>
  <si>
    <t>Toronto</t>
  </si>
  <si>
    <t>none</t>
  </si>
  <si>
    <t>South Africa</t>
  </si>
  <si>
    <t>Australia</t>
  </si>
  <si>
    <t>UK</t>
  </si>
  <si>
    <t>Toronto</t>
  </si>
  <si>
    <t>none</t>
  </si>
  <si>
    <t>Toronto</t>
  </si>
  <si>
    <t>none</t>
  </si>
  <si>
    <t>Mexico</t>
  </si>
  <si>
    <t>Toronto</t>
  </si>
  <si>
    <t>none</t>
  </si>
  <si>
    <t>Toronto</t>
  </si>
  <si>
    <t xml:space="preserve">MTB </t>
  </si>
  <si>
    <t>MOUNT BURGESS</t>
  </si>
  <si>
    <t xml:space="preserve">IRL </t>
  </si>
  <si>
    <t>INDIA RESOURCES</t>
  </si>
  <si>
    <t xml:space="preserve">MBK </t>
  </si>
  <si>
    <t>METAL BANK LTD</t>
  </si>
  <si>
    <t xml:space="preserve">GDA </t>
  </si>
  <si>
    <t>GONDWANA RESOURC</t>
  </si>
  <si>
    <t xml:space="preserve">RLC </t>
  </si>
  <si>
    <t>REEDY LAGOON LTD</t>
  </si>
  <si>
    <t xml:space="preserve">INL </t>
  </si>
  <si>
    <t>INTEC LTD</t>
  </si>
  <si>
    <t xml:space="preserve">AVY </t>
  </si>
  <si>
    <t>AVENUE RESOURCES</t>
  </si>
  <si>
    <t xml:space="preserve">TEU </t>
  </si>
  <si>
    <t>TOP END URANIUM</t>
  </si>
  <si>
    <t xml:space="preserve">AEX </t>
  </si>
  <si>
    <t>ACCLAIM EXPLORAT</t>
  </si>
  <si>
    <t xml:space="preserve">JKA </t>
  </si>
  <si>
    <t>JACKA RESOURCES</t>
  </si>
  <si>
    <t xml:space="preserve">GRV </t>
  </si>
  <si>
    <t>GREENVALE MINING</t>
  </si>
  <si>
    <t xml:space="preserve">BMZ </t>
  </si>
  <si>
    <t>BLACK MOUNTAIN R</t>
  </si>
  <si>
    <t xml:space="preserve">ESM </t>
  </si>
  <si>
    <t>ESPERANCE MIN</t>
  </si>
  <si>
    <t xml:space="preserve">GLY </t>
  </si>
  <si>
    <t>GLORY RESOURCES</t>
  </si>
  <si>
    <t xml:space="preserve">OMX </t>
  </si>
  <si>
    <t>ORMIL ENERGY LTD</t>
  </si>
  <si>
    <t xml:space="preserve">GNI </t>
  </si>
  <si>
    <t>GLOBAL NICKEL</t>
  </si>
  <si>
    <t xml:space="preserve">NAE </t>
  </si>
  <si>
    <t>NEW AGE EXPLORAT</t>
  </si>
  <si>
    <t xml:space="preserve">MAN </t>
  </si>
  <si>
    <t>MAGNA MINING NL</t>
  </si>
  <si>
    <t xml:space="preserve">AOM </t>
  </si>
  <si>
    <t>AUSTRALIA ORIENT</t>
  </si>
  <si>
    <t xml:space="preserve">WWI </t>
  </si>
  <si>
    <t>WEST WITS MINING</t>
  </si>
  <si>
    <t xml:space="preserve">OKL </t>
  </si>
  <si>
    <t>OAKLAND RESOURCE</t>
  </si>
  <si>
    <t xml:space="preserve">EYE </t>
  </si>
  <si>
    <t>EAGLE EYE METALS</t>
  </si>
  <si>
    <t xml:space="preserve">EMM </t>
  </si>
  <si>
    <t>ELECTROMETALS TE</t>
  </si>
  <si>
    <t xml:space="preserve">CVG </t>
  </si>
  <si>
    <t>CONVERGENT MINER</t>
  </si>
  <si>
    <t xml:space="preserve">AOGC </t>
  </si>
  <si>
    <t>AUSTRALIAN OIL</t>
  </si>
  <si>
    <t xml:space="preserve">RBR </t>
  </si>
  <si>
    <t>South Africa</t>
  </si>
  <si>
    <t>Toronto</t>
  </si>
  <si>
    <t>none</t>
  </si>
  <si>
    <t>Toronto</t>
  </si>
  <si>
    <t>none</t>
  </si>
  <si>
    <t>Toronto</t>
  </si>
  <si>
    <t>none</t>
  </si>
  <si>
    <t>Australia</t>
  </si>
  <si>
    <t>Toronto</t>
  </si>
  <si>
    <t>none</t>
  </si>
  <si>
    <t>South Africa</t>
  </si>
  <si>
    <t>Toronto</t>
  </si>
  <si>
    <t>Toronto</t>
  </si>
  <si>
    <t>none</t>
  </si>
  <si>
    <t>Franfurt</t>
  </si>
  <si>
    <t>SHOUGANG INTL EN</t>
  </si>
  <si>
    <t>SHANDONG MOLON</t>
  </si>
  <si>
    <t>CITIC DAMENG HOL</t>
  </si>
  <si>
    <t>South Africa</t>
  </si>
  <si>
    <t>Toronto</t>
  </si>
  <si>
    <t>none</t>
  </si>
  <si>
    <t>Toronto</t>
  </si>
  <si>
    <t>none</t>
  </si>
  <si>
    <t>RAW DATA SOURCES: http://www.tmx.com/en/pdf/OilAndGas.xls and http://www.tmx.com/en/pdf/Mining_Companies.xls</t>
  </si>
  <si>
    <t>* Converted at 1 CAD = 0.723864 EUR, the mid-market global exchange rate on 3.16.11; subject to fluctuation (source: www.xe.com/ucc)</t>
  </si>
  <si>
    <t>*Converted at 1 AUD = 0.709358 EUR, the the mid-market global exchange rate on 3.17.11; subject to fluctuation (source: www.xe.com/ucc)</t>
  </si>
  <si>
    <t>RAW DATA SOURCE: Bloomberg</t>
  </si>
  <si>
    <t xml:space="preserve">VRE </t>
  </si>
  <si>
    <t>VIEW RESOURCES L</t>
  </si>
  <si>
    <t xml:space="preserve">PMI </t>
  </si>
  <si>
    <t>PEGMONT MINES LT</t>
  </si>
  <si>
    <t xml:space="preserve">IOP </t>
  </si>
  <si>
    <t>INTERNATIONAL PE</t>
  </si>
  <si>
    <t xml:space="preserve">EXX </t>
  </si>
  <si>
    <t>EXOIL LTD</t>
  </si>
  <si>
    <t>US</t>
  </si>
  <si>
    <t xml:space="preserve">AYXE </t>
  </si>
  <si>
    <t>AYERS EXPLORATIO</t>
  </si>
  <si>
    <t xml:space="preserve">AUV </t>
  </si>
  <si>
    <t>AUSTRALIS MINING</t>
  </si>
  <si>
    <t xml:space="preserve">AOQ </t>
  </si>
  <si>
    <t>AFRICAN PETROLEU</t>
  </si>
  <si>
    <t xml:space="preserve">ITT </t>
  </si>
  <si>
    <t xml:space="preserve">RAW </t>
  </si>
  <si>
    <t>RAWSON RESOURCES</t>
  </si>
  <si>
    <t xml:space="preserve">EDS </t>
  </si>
  <si>
    <t>EVERY DAY MINE</t>
  </si>
  <si>
    <t xml:space="preserve">MHL </t>
  </si>
  <si>
    <t>MONITOR ENERGY</t>
  </si>
  <si>
    <t xml:space="preserve">CLY </t>
  </si>
  <si>
    <t>CLANCY EXPLORATI</t>
  </si>
  <si>
    <t xml:space="preserve">ADD </t>
  </si>
  <si>
    <t>ADAVALE RESOURCE</t>
  </si>
  <si>
    <t xml:space="preserve">CVE </t>
  </si>
  <si>
    <t>COVE RESOURCES L</t>
  </si>
  <si>
    <t xml:space="preserve">OUM </t>
  </si>
  <si>
    <t>OUTBACK METALS</t>
  </si>
  <si>
    <t xml:space="preserve">AOC </t>
  </si>
  <si>
    <t xml:space="preserve">SEG </t>
  </si>
  <si>
    <t>SEGUE RESOURCES</t>
  </si>
  <si>
    <t xml:space="preserve">CYL </t>
  </si>
  <si>
    <t>CATALYST METALS</t>
  </si>
  <si>
    <t xml:space="preserve">GDN </t>
  </si>
  <si>
    <t>GOLDEN STATE RES</t>
  </si>
  <si>
    <t xml:space="preserve">JAL </t>
  </si>
  <si>
    <t>JAMESON RESOURCE</t>
  </si>
  <si>
    <t xml:space="preserve">ERO </t>
  </si>
  <si>
    <t>ERO MINING LTD</t>
  </si>
  <si>
    <t xml:space="preserve">STZ </t>
  </si>
  <si>
    <t>STRZELECKI METAL</t>
  </si>
  <si>
    <t xml:space="preserve">NUP </t>
  </si>
  <si>
    <t>NUPOWER RESOURCE</t>
  </si>
  <si>
    <t xml:space="preserve">CUY </t>
  </si>
  <si>
    <t>CURNAMONA ENERGY</t>
  </si>
  <si>
    <t xml:space="preserve">PEX </t>
  </si>
  <si>
    <t>PEEL MINING LTD</t>
  </si>
  <si>
    <t xml:space="preserve">URA </t>
  </si>
  <si>
    <t>URAN LTD</t>
  </si>
  <si>
    <t xml:space="preserve">LAT </t>
  </si>
  <si>
    <t>LATIN GOLD LTD</t>
  </si>
  <si>
    <t xml:space="preserve">BLK </t>
  </si>
  <si>
    <t>BLACKHAM RESOURC</t>
  </si>
  <si>
    <t xml:space="preserve">MGY </t>
  </si>
  <si>
    <t>MALAGASY MINERAL</t>
  </si>
  <si>
    <t xml:space="preserve">RSN </t>
  </si>
  <si>
    <t>RENISON CONSOLID</t>
  </si>
  <si>
    <t xml:space="preserve">QNL </t>
  </si>
  <si>
    <t>QUEST MINERALS L</t>
  </si>
  <si>
    <t xml:space="preserve">GRM </t>
  </si>
  <si>
    <t>GLOBAL RESOURCES</t>
  </si>
  <si>
    <t xml:space="preserve">TMZ </t>
  </si>
  <si>
    <t>THOMSON RESOURCE</t>
  </si>
  <si>
    <t xml:space="preserve">AAM </t>
  </si>
  <si>
    <t>A1 MINERALS LTD</t>
  </si>
  <si>
    <t xml:space="preserve">GPR </t>
  </si>
  <si>
    <t>UNITED OROGEN LT</t>
  </si>
  <si>
    <t xml:space="preserve">AXC </t>
  </si>
  <si>
    <t>AXG MINING LTD</t>
  </si>
  <si>
    <t xml:space="preserve">LIO </t>
  </si>
  <si>
    <t>LION ENERGY LTD</t>
  </si>
  <si>
    <t xml:space="preserve">CPN </t>
  </si>
  <si>
    <t>CARPATHIAN RESOU</t>
  </si>
  <si>
    <t xml:space="preserve">RBX </t>
  </si>
  <si>
    <t>RESOURCE BASE LT</t>
  </si>
  <si>
    <t xml:space="preserve">FYI </t>
  </si>
  <si>
    <t>FYI RESOURCES LT</t>
  </si>
  <si>
    <t xml:space="preserve">GLM </t>
  </si>
  <si>
    <t>GULF MINES LTD</t>
  </si>
  <si>
    <t xml:space="preserve">MAB </t>
  </si>
  <si>
    <t>MAMBA MINERALS</t>
  </si>
  <si>
    <t xml:space="preserve">SPQ </t>
  </si>
  <si>
    <t>SUPERIOR RESOURC</t>
  </si>
  <si>
    <t xml:space="preserve">WPI </t>
  </si>
  <si>
    <t>Toronto</t>
  </si>
  <si>
    <t>none</t>
  </si>
  <si>
    <t>Toronto</t>
  </si>
  <si>
    <t>Toronto</t>
  </si>
  <si>
    <t>COAL FE RESOURCE</t>
  </si>
  <si>
    <t xml:space="preserve">SYR </t>
  </si>
  <si>
    <t>SYRAH RESOURCES</t>
  </si>
  <si>
    <t xml:space="preserve">IVG </t>
  </si>
  <si>
    <t>INVICTUS GOLD LT</t>
  </si>
  <si>
    <t xml:space="preserve">ACZ </t>
  </si>
  <si>
    <t>ATTICUS RESOURCE</t>
  </si>
  <si>
    <t xml:space="preserve">CRL </t>
  </si>
  <si>
    <t>COMET RESOURCES</t>
  </si>
  <si>
    <t xml:space="preserve">RSL </t>
  </si>
  <si>
    <t>RESOURCE STAR</t>
  </si>
  <si>
    <t xml:space="preserve">LCR </t>
  </si>
  <si>
    <t>LACONIA RESOURCE</t>
  </si>
  <si>
    <t xml:space="preserve">NHO </t>
  </si>
  <si>
    <t>NEW HORIZON MINE</t>
  </si>
  <si>
    <t xml:space="preserve">CUU </t>
  </si>
  <si>
    <t>CALLABONNA URANI</t>
  </si>
  <si>
    <t xml:space="preserve">AYR </t>
  </si>
  <si>
    <t>ALLOY RESOURCES</t>
  </si>
  <si>
    <t>GENESIS RESOURCE</t>
  </si>
  <si>
    <t xml:space="preserve">TMX </t>
  </si>
  <si>
    <t>TERRAIN MINERALS</t>
  </si>
  <si>
    <t xml:space="preserve">CRQ </t>
  </si>
  <si>
    <t>CREDO RESOURCES</t>
  </si>
  <si>
    <t xml:space="preserve">LSN </t>
  </si>
  <si>
    <t>LAWSON GOLD LTD</t>
  </si>
  <si>
    <t xml:space="preserve">QPN </t>
  </si>
  <si>
    <t>QUEST PETROLEUM</t>
  </si>
  <si>
    <t xml:space="preserve">GLN </t>
  </si>
  <si>
    <t>GLENEAGLE GOLD</t>
  </si>
  <si>
    <t xml:space="preserve">MXR </t>
  </si>
  <si>
    <t>MAXIMUS RESOURCE</t>
  </si>
  <si>
    <t xml:space="preserve">SYS </t>
  </si>
  <si>
    <t>SYNGAS LTD</t>
  </si>
  <si>
    <t xml:space="preserve">RCP </t>
  </si>
  <si>
    <t>REDBANK COPPER L</t>
  </si>
  <si>
    <t xml:space="preserve">AAL </t>
  </si>
  <si>
    <t>APAC COAL LTD</t>
  </si>
  <si>
    <t xml:space="preserve">GED </t>
  </si>
  <si>
    <t>GOLDEN DEEPS LTD</t>
  </si>
  <si>
    <t xml:space="preserve">NTR </t>
  </si>
  <si>
    <t>NT RESOURCES LTD</t>
  </si>
  <si>
    <t xml:space="preserve">AIV </t>
  </si>
  <si>
    <t>ACTIVEX LTD</t>
  </si>
  <si>
    <t xml:space="preserve">PMQ </t>
  </si>
  <si>
    <t>PLANET METALS LT</t>
  </si>
  <si>
    <t xml:space="preserve">GML </t>
  </si>
  <si>
    <t>GATEWAY MINING</t>
  </si>
  <si>
    <t>TIMPETRA RESOURC</t>
  </si>
  <si>
    <t xml:space="preserve">GMX </t>
  </si>
  <si>
    <t>GOLDMINEX RESOUR</t>
  </si>
  <si>
    <t xml:space="preserve">RMT </t>
  </si>
  <si>
    <t>RMA ENERGY LTD</t>
  </si>
  <si>
    <t xml:space="preserve">ETH </t>
  </si>
  <si>
    <t>ETHAN MINERALS</t>
  </si>
  <si>
    <t xml:space="preserve">MDS </t>
  </si>
  <si>
    <t>MIDAS RESOURCES</t>
  </si>
  <si>
    <t xml:space="preserve">CNS </t>
  </si>
  <si>
    <t>CENTIUS GOLD LTD</t>
  </si>
  <si>
    <t xml:space="preserve">EAF </t>
  </si>
  <si>
    <t>EAST AFRICA RESO</t>
  </si>
  <si>
    <t xml:space="preserve">WCN </t>
  </si>
  <si>
    <t>WHITE CLIFF NICK</t>
  </si>
  <si>
    <t xml:space="preserve">AUZ </t>
  </si>
  <si>
    <t>AUSTRALIAN MINES</t>
  </si>
  <si>
    <t xml:space="preserve">SWN </t>
  </si>
  <si>
    <t>SILVER SWAN GROU</t>
  </si>
  <si>
    <t xml:space="preserve">DEG </t>
  </si>
  <si>
    <t>DE GREY MINING</t>
  </si>
  <si>
    <t xml:space="preserve">CAV </t>
  </si>
  <si>
    <t>CARNAVALE RESOUR</t>
  </si>
  <si>
    <t xml:space="preserve">SMC </t>
  </si>
  <si>
    <t>STRATEGIC MIN</t>
  </si>
  <si>
    <t xml:space="preserve">IPT </t>
  </si>
  <si>
    <t>IMPACT MINERALS</t>
  </si>
  <si>
    <t xml:space="preserve">IVR </t>
  </si>
  <si>
    <t>INVESTIGATOR RES</t>
  </si>
  <si>
    <t xml:space="preserve">NCO </t>
  </si>
  <si>
    <t>NAMIBIAN COPPER</t>
  </si>
  <si>
    <t xml:space="preserve">EAR </t>
  </si>
  <si>
    <t>ECHO RESOURCES L</t>
  </si>
  <si>
    <t xml:space="preserve">RRE </t>
  </si>
  <si>
    <t>RUBIANNA RESOURC</t>
  </si>
  <si>
    <t xml:space="preserve">AAR </t>
  </si>
  <si>
    <t>ANGLO AUST RES</t>
  </si>
  <si>
    <t xml:space="preserve">PDZ </t>
  </si>
  <si>
    <t>PRAIRIE DOWNS ME</t>
  </si>
  <si>
    <t xml:space="preserve">BAR </t>
  </si>
  <si>
    <t>BARRA RESOURCES</t>
  </si>
  <si>
    <t xml:space="preserve">CNK </t>
  </si>
  <si>
    <t>CONDOR METALS LT</t>
  </si>
  <si>
    <t xml:space="preserve">BNR </t>
  </si>
  <si>
    <t>BULLETIN RESOURC</t>
  </si>
  <si>
    <t>London</t>
  </si>
  <si>
    <t xml:space="preserve">SGZ </t>
  </si>
  <si>
    <t>SCOTGOLD RES LTD</t>
  </si>
  <si>
    <t>New Zealand</t>
  </si>
  <si>
    <t xml:space="preserve">BPL </t>
  </si>
  <si>
    <t>BROKEN HILL PROS</t>
  </si>
  <si>
    <t>RUBICON RESOURCE</t>
  </si>
  <si>
    <t xml:space="preserve">KEY </t>
  </si>
  <si>
    <t>KEY PETROLEUM LT</t>
  </si>
  <si>
    <t xml:space="preserve">ARO </t>
  </si>
  <si>
    <t>ASTRO RESOURCES</t>
  </si>
  <si>
    <t xml:space="preserve">MYN </t>
  </si>
  <si>
    <t>MAYAN IRON CORP</t>
  </si>
  <si>
    <t xml:space="preserve">WGP </t>
  </si>
  <si>
    <t>WESTRALIAN GAS</t>
  </si>
  <si>
    <t xml:space="preserve">EPC </t>
  </si>
  <si>
    <t>EPIC RESOURCES L</t>
  </si>
  <si>
    <t xml:space="preserve">NML </t>
  </si>
  <si>
    <t>NAVARRE MINERALS</t>
  </si>
  <si>
    <t xml:space="preserve">EMU </t>
  </si>
  <si>
    <t>EMU NICKEL NL</t>
  </si>
  <si>
    <t xml:space="preserve">AAJ </t>
  </si>
  <si>
    <t>ARUMA RESOURCES</t>
  </si>
  <si>
    <t xml:space="preserve">WAC </t>
  </si>
  <si>
    <t>Toronto</t>
  </si>
  <si>
    <t>none</t>
  </si>
  <si>
    <t>Toronto</t>
  </si>
  <si>
    <t>none</t>
  </si>
  <si>
    <t>WESTERN MANGANES</t>
  </si>
  <si>
    <t xml:space="preserve">GBX </t>
  </si>
  <si>
    <t>GB ENERGY LTD</t>
  </si>
  <si>
    <t xml:space="preserve">KRA </t>
  </si>
  <si>
    <t>KILLARA RESOURCE</t>
  </si>
  <si>
    <t xml:space="preserve">GBM </t>
  </si>
  <si>
    <t>GREATER BENDIGO</t>
  </si>
  <si>
    <t xml:space="preserve">DTM </t>
  </si>
  <si>
    <t>DART MINING NL</t>
  </si>
  <si>
    <t xml:space="preserve">MRY </t>
  </si>
  <si>
    <t>MONTERAY MINING</t>
  </si>
  <si>
    <t xml:space="preserve">XST </t>
  </si>
  <si>
    <t>XSTATE RESOURCES</t>
  </si>
  <si>
    <t xml:space="preserve">ORX </t>
  </si>
  <si>
    <t>ORREX RESOURCES</t>
  </si>
  <si>
    <t xml:space="preserve">WWW </t>
  </si>
  <si>
    <t>WHINNEN RESOURCE</t>
  </si>
  <si>
    <t xml:space="preserve">OKU </t>
  </si>
  <si>
    <t>OKLO RESOURCES L</t>
  </si>
  <si>
    <t xml:space="preserve">MEI </t>
  </si>
  <si>
    <t>METEORIC RESOURC</t>
  </si>
  <si>
    <t xml:space="preserve">BRD </t>
  </si>
  <si>
    <t>BLACK RIDGE MINI</t>
  </si>
  <si>
    <t xml:space="preserve">RIE </t>
  </si>
  <si>
    <t>RIEDEL RESOURCES</t>
  </si>
  <si>
    <t xml:space="preserve">KNL </t>
  </si>
  <si>
    <t>KIBARAN NICKEL L</t>
  </si>
  <si>
    <t xml:space="preserve">SNV </t>
  </si>
  <si>
    <t>SINOVUS MINING</t>
  </si>
  <si>
    <t xml:space="preserve">LIN </t>
  </si>
  <si>
    <t>LINDIAN RESOURCE</t>
  </si>
  <si>
    <t xml:space="preserve">CYS </t>
  </si>
  <si>
    <t>CHRYSALIS RESOUR</t>
  </si>
  <si>
    <t xml:space="preserve">LSR </t>
  </si>
  <si>
    <t>LODESTAR MINERAL</t>
  </si>
  <si>
    <t xml:space="preserve">OIP </t>
  </si>
  <si>
    <t>ORION PETROLEUM</t>
  </si>
  <si>
    <t xml:space="preserve">AXT </t>
  </si>
  <si>
    <t>ARGO EXPLORATION</t>
  </si>
  <si>
    <t xml:space="preserve">RVR </t>
  </si>
  <si>
    <t>RED RIVER RESOUR</t>
  </si>
  <si>
    <t xml:space="preserve">GSC </t>
  </si>
  <si>
    <t>GLOBAL GEOSCIENC</t>
  </si>
  <si>
    <t xml:space="preserve">FIS </t>
  </si>
  <si>
    <t>FISSION ENERGY L</t>
  </si>
  <si>
    <t xml:space="preserve">CGM </t>
  </si>
  <si>
    <t>COUGAR METALS NL</t>
  </si>
  <si>
    <t>PEPINNINI MINERA</t>
  </si>
  <si>
    <t xml:space="preserve">AIW </t>
  </si>
  <si>
    <t>AUSTRALIAN-AMERI</t>
  </si>
  <si>
    <t xml:space="preserve">ARV </t>
  </si>
  <si>
    <t>ARTEMIS RESOURCE</t>
  </si>
  <si>
    <t xml:space="preserve">NMI </t>
  </si>
  <si>
    <t>NORTHERN MINING</t>
  </si>
  <si>
    <t xml:space="preserve">NRU </t>
  </si>
  <si>
    <t>NEWERA RESOURCES</t>
  </si>
  <si>
    <t xml:space="preserve">SBU </t>
  </si>
  <si>
    <t>SIBURAN RESOURCE</t>
  </si>
  <si>
    <t xml:space="preserve">ERH </t>
  </si>
  <si>
    <t>EROMANGA HYDROCA</t>
  </si>
  <si>
    <t xml:space="preserve">TLG </t>
  </si>
  <si>
    <t>TALGA GOLD LTD</t>
  </si>
  <si>
    <t xml:space="preserve">MRC </t>
  </si>
  <si>
    <t>MINERAL COMMODIT</t>
  </si>
  <si>
    <t xml:space="preserve">FWL </t>
  </si>
  <si>
    <t>FERROWEST LTD</t>
  </si>
  <si>
    <t xml:space="preserve">RAU </t>
  </si>
  <si>
    <t>REPUBLIC GOLD LT</t>
  </si>
  <si>
    <t xml:space="preserve">ORM </t>
  </si>
  <si>
    <t>ORION METALS LTD</t>
  </si>
  <si>
    <t xml:space="preserve">CSE </t>
  </si>
  <si>
    <t>COPPER STRIKE LT</t>
  </si>
  <si>
    <t xml:space="preserve">AKA </t>
  </si>
  <si>
    <t>AUSTRALIA MINERA</t>
  </si>
  <si>
    <t xml:space="preserve">SPI </t>
  </si>
  <si>
    <t>SPITFIRE RESOURC</t>
  </si>
  <si>
    <t xml:space="preserve">PAX </t>
  </si>
  <si>
    <t>PANAX GEOTHERMAL</t>
  </si>
  <si>
    <t xml:space="preserve">ALG </t>
  </si>
  <si>
    <t>ALAMAR RESOURCES</t>
  </si>
  <si>
    <t xml:space="preserve">AXE </t>
  </si>
  <si>
    <t>ARCHER EXPLORATI</t>
  </si>
  <si>
    <t xml:space="preserve">PXG </t>
  </si>
  <si>
    <t>PHOENIX GOLD LTD</t>
  </si>
  <si>
    <t xml:space="preserve">GSE </t>
  </si>
  <si>
    <t>GOLDSEARCH LTD</t>
  </si>
  <si>
    <t xml:space="preserve">RNU </t>
  </si>
  <si>
    <t>RENAISSANCE URAN</t>
  </si>
  <si>
    <t xml:space="preserve">PEL </t>
  </si>
  <si>
    <t>PELICAN RESOURCE</t>
  </si>
  <si>
    <t xml:space="preserve">CZR </t>
  </si>
  <si>
    <t>COZIRON RESOURCE</t>
  </si>
  <si>
    <t xml:space="preserve">ERN </t>
  </si>
  <si>
    <t>ERONGO ENERGY LT</t>
  </si>
  <si>
    <t xml:space="preserve">JRV </t>
  </si>
  <si>
    <t>JERVOIS MINING</t>
  </si>
  <si>
    <t xml:space="preserve">KDR </t>
  </si>
  <si>
    <t>GEOPACIFIC RESOU</t>
  </si>
  <si>
    <t xml:space="preserve">CZN </t>
  </si>
  <si>
    <t>CORAZON MINING L</t>
  </si>
  <si>
    <t xml:space="preserve">BAS </t>
  </si>
  <si>
    <t>BASS STRAIT OIL</t>
  </si>
  <si>
    <t xml:space="preserve">SGQ </t>
  </si>
  <si>
    <t>ST GEORGE MINING</t>
  </si>
  <si>
    <t xml:space="preserve">SWR </t>
  </si>
  <si>
    <t>SOUTHERN CROWN R</t>
  </si>
  <si>
    <t xml:space="preserve">TON </t>
  </si>
  <si>
    <t>TRITON GOLD LTD</t>
  </si>
  <si>
    <t xml:space="preserve">EXG </t>
  </si>
  <si>
    <t>EXCELSIOR GOLD L</t>
  </si>
  <si>
    <t xml:space="preserve">OBL </t>
  </si>
  <si>
    <t>OIL BASINS LTD</t>
  </si>
  <si>
    <t xml:space="preserve">EXM </t>
  </si>
  <si>
    <t>EXCALIBUR MINING</t>
  </si>
  <si>
    <t>WEST PEAK IRON L</t>
  </si>
  <si>
    <t xml:space="preserve">BLZ </t>
  </si>
  <si>
    <t>BLAZE INTL LTD</t>
  </si>
  <si>
    <t xml:space="preserve">UUL </t>
  </si>
  <si>
    <t>UNITED URANIUM L</t>
  </si>
  <si>
    <t xml:space="preserve">CES </t>
  </si>
  <si>
    <t>ECLIPSE URANIUM</t>
  </si>
  <si>
    <t xml:space="preserve">QUR </t>
  </si>
  <si>
    <t>QUANTUM RESOURCE</t>
  </si>
  <si>
    <t xml:space="preserve">FRY </t>
  </si>
  <si>
    <t>FITZROY RESOURCE</t>
  </si>
  <si>
    <t xml:space="preserve">APB </t>
  </si>
  <si>
    <t>ARAFURA PEARLS</t>
  </si>
  <si>
    <t xml:space="preserve">KOG </t>
  </si>
  <si>
    <t>KILGORE OIL</t>
  </si>
  <si>
    <t xml:space="preserve">CRJ </t>
  </si>
  <si>
    <t>COPPER RANGE LTD</t>
  </si>
  <si>
    <t xml:space="preserve">DDD </t>
  </si>
  <si>
    <t>3D RESOURCES LTD</t>
  </si>
  <si>
    <t xml:space="preserve">BUX </t>
  </si>
  <si>
    <t>BUXTON RESOURCES</t>
  </si>
  <si>
    <t xml:space="preserve">RMR </t>
  </si>
  <si>
    <t>RAM RESOURCES LT</t>
  </si>
  <si>
    <t xml:space="preserve">MOX </t>
  </si>
  <si>
    <t>MONAX MINING LTD</t>
  </si>
  <si>
    <t xml:space="preserve">EMX </t>
  </si>
  <si>
    <t>ENERGIA MINERALS</t>
  </si>
  <si>
    <t xml:space="preserve">YRR </t>
  </si>
  <si>
    <t>YELLOW ROCK RESO</t>
  </si>
  <si>
    <t xml:space="preserve">BOM </t>
  </si>
  <si>
    <t>BONDI MINING LTD</t>
  </si>
  <si>
    <t xml:space="preserve">SPH/H </t>
  </si>
  <si>
    <t>SPHERE RESOURCES</t>
  </si>
  <si>
    <t xml:space="preserve">RMI </t>
  </si>
  <si>
    <t>RESOURCE MINING</t>
  </si>
  <si>
    <t xml:space="preserve">BCD </t>
  </si>
  <si>
    <t>BCD RESOURCES NL</t>
  </si>
  <si>
    <t>Papau New Guinea</t>
  </si>
  <si>
    <t xml:space="preserve">PRE </t>
  </si>
  <si>
    <t>PACRIM ENERGY</t>
  </si>
  <si>
    <t xml:space="preserve">DSN </t>
  </si>
  <si>
    <t>DESERT ENERGY</t>
  </si>
  <si>
    <t xml:space="preserve">BDI </t>
  </si>
  <si>
    <t>BLINA MINERALS N</t>
  </si>
  <si>
    <t xml:space="preserve">ERL </t>
  </si>
  <si>
    <t>EMPIRE RESOURCES</t>
  </si>
  <si>
    <t xml:space="preserve">UXA </t>
  </si>
  <si>
    <t>UXA RESOURCES LT</t>
  </si>
  <si>
    <t xml:space="preserve">BTN </t>
  </si>
  <si>
    <t>BRIGHTON MINING</t>
  </si>
  <si>
    <t xml:space="preserve">GMM </t>
  </si>
  <si>
    <t>GENERAL MINING</t>
  </si>
  <si>
    <t xml:space="preserve">TPR </t>
  </si>
  <si>
    <t>MAGNUM MINING</t>
  </si>
  <si>
    <t xml:space="preserve">WFE </t>
  </si>
  <si>
    <t>WINMAR RESOURCES</t>
  </si>
  <si>
    <t xml:space="preserve">RER </t>
  </si>
  <si>
    <t>REGAL RESOURCES</t>
  </si>
  <si>
    <t xml:space="preserve">NSL </t>
  </si>
  <si>
    <t>NSL CONSOLIDATED</t>
  </si>
  <si>
    <t xml:space="preserve">EUG </t>
  </si>
  <si>
    <t>EUROGOLD LTD</t>
  </si>
  <si>
    <t xml:space="preserve">SNE </t>
  </si>
  <si>
    <t>SOMERTON ENERGY</t>
  </si>
  <si>
    <t xml:space="preserve">GMD </t>
  </si>
  <si>
    <t>GENESIS MINERALS</t>
  </si>
  <si>
    <t xml:space="preserve">PUN </t>
  </si>
  <si>
    <t>PEGASUS METALS</t>
  </si>
  <si>
    <t xml:space="preserve">ATV </t>
  </si>
  <si>
    <t>ATLANTIC GOLD NL</t>
  </si>
  <si>
    <t xml:space="preserve">CFR </t>
  </si>
  <si>
    <t>CLUFF RES PAC</t>
  </si>
  <si>
    <t xml:space="preserve">FEL </t>
  </si>
  <si>
    <t>FE LTD</t>
  </si>
  <si>
    <t xml:space="preserve">AEK </t>
  </si>
  <si>
    <t>ANATOLIA ENERGY</t>
  </si>
  <si>
    <t xml:space="preserve">BMG </t>
  </si>
  <si>
    <t>BRAZILIAN METALS</t>
  </si>
  <si>
    <t xml:space="preserve">RIM </t>
  </si>
  <si>
    <t>RIMFIRE PAC MNG</t>
  </si>
  <si>
    <t xml:space="preserve">TKL </t>
  </si>
  <si>
    <t>TRAKA RESOURCES</t>
  </si>
  <si>
    <t xml:space="preserve">PNE </t>
  </si>
  <si>
    <t>PAYNES FIND GOLD</t>
  </si>
  <si>
    <t xml:space="preserve">CAY </t>
  </si>
  <si>
    <t>CANYON RESOURCES</t>
  </si>
  <si>
    <t xml:space="preserve">LTR </t>
  </si>
  <si>
    <t>LIONTOWN RESOURC</t>
  </si>
  <si>
    <t xml:space="preserve">TCM </t>
  </si>
  <si>
    <t>TIARO COAL LTD</t>
  </si>
  <si>
    <t xml:space="preserve">HAS </t>
  </si>
  <si>
    <t>HASTINGS RARE ME</t>
  </si>
  <si>
    <t xml:space="preserve">BOE </t>
  </si>
  <si>
    <t>BOSS ENERGY LTD</t>
  </si>
  <si>
    <t xml:space="preserve">ARD </t>
  </si>
  <si>
    <t>ARGENT MINERALS</t>
  </si>
  <si>
    <t xml:space="preserve">SMD </t>
  </si>
  <si>
    <t>SYNDICATED METAL</t>
  </si>
  <si>
    <t xml:space="preserve">LML </t>
  </si>
  <si>
    <t>LINCOLN MINERALS</t>
  </si>
  <si>
    <t xml:space="preserve">GBZ </t>
  </si>
  <si>
    <t>GBM RESOURCES</t>
  </si>
  <si>
    <t xml:space="preserve">CUX </t>
  </si>
  <si>
    <t>CROSSLAND URANIU</t>
  </si>
  <si>
    <t xml:space="preserve">SML </t>
  </si>
  <si>
    <t>SYNERGY METALS</t>
  </si>
  <si>
    <t xml:space="preserve">AON </t>
  </si>
  <si>
    <t>APOLLO MINERALS</t>
  </si>
  <si>
    <t xml:space="preserve">AKK </t>
  </si>
  <si>
    <t>AUSTIN EXPLORATI</t>
  </si>
  <si>
    <t xml:space="preserve">CDB </t>
  </si>
  <si>
    <t>CONDOR BLANCO MI</t>
  </si>
  <si>
    <t xml:space="preserve">ANM </t>
  </si>
  <si>
    <t>ADVANCED MAGNESI</t>
  </si>
  <si>
    <t xml:space="preserve">PXR </t>
  </si>
  <si>
    <t>PALACE RESOURCES</t>
  </si>
  <si>
    <t xml:space="preserve">CHM </t>
  </si>
  <si>
    <t>CHAMELEON MINING</t>
  </si>
  <si>
    <t xml:space="preserve">MKO </t>
  </si>
  <si>
    <t>METALIKO RESOURC</t>
  </si>
  <si>
    <t xml:space="preserve">NMR </t>
  </si>
  <si>
    <t>WILD ACRE METALS</t>
  </si>
  <si>
    <t xml:space="preserve">SEO </t>
  </si>
  <si>
    <t>SENTOSA MINING L</t>
  </si>
  <si>
    <t xml:space="preserve">CXO </t>
  </si>
  <si>
    <t>CORE EXPLORATION</t>
  </si>
  <si>
    <t xml:space="preserve">WMN </t>
  </si>
  <si>
    <t>MOBY OIL &amp; GAS L</t>
  </si>
  <si>
    <t xml:space="preserve">BCN </t>
  </si>
  <si>
    <t>BEACON MINERALS</t>
  </si>
  <si>
    <t xml:space="preserve">BML </t>
  </si>
  <si>
    <t>BOTSWANA METALS</t>
  </si>
  <si>
    <t xml:space="preserve">AHR </t>
  </si>
  <si>
    <t>ANCHOR RESOURCES</t>
  </si>
  <si>
    <t xml:space="preserve">AQQ </t>
  </si>
  <si>
    <t>APHRODITE GOLD</t>
  </si>
  <si>
    <t xml:space="preserve">SXG </t>
  </si>
  <si>
    <t>SOUTHERN CROSS G</t>
  </si>
  <si>
    <t xml:space="preserve">EMR </t>
  </si>
  <si>
    <t>EMERALD OIL &amp; GA</t>
  </si>
  <si>
    <t xml:space="preserve">ORO </t>
  </si>
  <si>
    <t>OROYA MINING LTD</t>
  </si>
  <si>
    <t xml:space="preserve">AOA </t>
  </si>
  <si>
    <t>AUSMON RESOURCES</t>
  </si>
  <si>
    <t xml:space="preserve">MZI </t>
  </si>
  <si>
    <t>MATILDA ZIRCON</t>
  </si>
  <si>
    <t xml:space="preserve">SUR </t>
  </si>
  <si>
    <t>SUN RESOURCES NL</t>
  </si>
  <si>
    <t xml:space="preserve">CVR </t>
  </si>
  <si>
    <t>CENTRAL ASIA RES</t>
  </si>
  <si>
    <t xml:space="preserve">BFE </t>
  </si>
  <si>
    <t>BLACK FIRE MINER</t>
  </si>
  <si>
    <t xml:space="preserve">TRM </t>
  </si>
  <si>
    <t>TRUSCOTT MINING</t>
  </si>
  <si>
    <t xml:space="preserve">AYA </t>
  </si>
  <si>
    <t>ATTILA RESOURCES</t>
  </si>
  <si>
    <t xml:space="preserve">AHN </t>
  </si>
  <si>
    <t>ATHENA RESOURCES</t>
  </si>
  <si>
    <t xml:space="preserve">CGV </t>
  </si>
  <si>
    <t>CLEAN GLOBAL ENE</t>
  </si>
  <si>
    <t xml:space="preserve">POZ </t>
  </si>
  <si>
    <t>PHOSPHATE AUST</t>
  </si>
  <si>
    <t xml:space="preserve">EDM </t>
  </si>
  <si>
    <t>ELDORE MINING</t>
  </si>
  <si>
    <t xml:space="preserve">URM </t>
  </si>
  <si>
    <t>URAMET MINERALS</t>
  </si>
  <si>
    <t xml:space="preserve">AVK </t>
  </si>
  <si>
    <t>ARGENTINA MINING</t>
  </si>
  <si>
    <t xml:space="preserve">AVZ </t>
  </si>
  <si>
    <t>AVONLEA MINERALS</t>
  </si>
  <si>
    <t xml:space="preserve">VRX </t>
  </si>
  <si>
    <t>VENTNOR RESOURCE</t>
  </si>
  <si>
    <t xml:space="preserve">MOO </t>
  </si>
  <si>
    <t>MONTO MINERALS</t>
  </si>
  <si>
    <t xml:space="preserve">PNN </t>
  </si>
  <si>
    <t>GOLDEN GATE PETR</t>
  </si>
  <si>
    <t xml:space="preserve">ARE </t>
  </si>
  <si>
    <t>ARGONAUT RESOURC</t>
  </si>
  <si>
    <t xml:space="preserve">LCY </t>
  </si>
  <si>
    <t>LEGACY IRON ORE</t>
  </si>
  <si>
    <t xml:space="preserve">TAS </t>
  </si>
  <si>
    <t>TASMAN RESOURCES</t>
  </si>
  <si>
    <t xml:space="preserve">BUR </t>
  </si>
  <si>
    <t>BURLESON ENERGY</t>
  </si>
  <si>
    <t xml:space="preserve">FCN </t>
  </si>
  <si>
    <t>FALCON MINERALS</t>
  </si>
  <si>
    <t xml:space="preserve">KOR </t>
  </si>
  <si>
    <t>KORAB RESOURCES</t>
  </si>
  <si>
    <t xml:space="preserve">GGH </t>
  </si>
  <si>
    <t>GLOBAL GOLD HOLD</t>
  </si>
  <si>
    <t xml:space="preserve">ZGM </t>
  </si>
  <si>
    <t>ZAMIA METALS LTD</t>
  </si>
  <si>
    <t xml:space="preserve">GLF </t>
  </si>
  <si>
    <t>GULF INDUSTRIALS</t>
  </si>
  <si>
    <t xml:space="preserve">CUL </t>
  </si>
  <si>
    <t>CULLEN RES LTD</t>
  </si>
  <si>
    <t xml:space="preserve">PVE </t>
  </si>
  <si>
    <t>PO VALLEY ENERGY</t>
  </si>
  <si>
    <t xml:space="preserve">MEP </t>
  </si>
  <si>
    <t>MINOTAUR EXPLORA</t>
  </si>
  <si>
    <t xml:space="preserve">RNS </t>
  </si>
  <si>
    <t>RENAISSANCE MINE</t>
  </si>
  <si>
    <t xml:space="preserve">PTS </t>
  </si>
  <si>
    <t>PLATSEARCH NL</t>
  </si>
  <si>
    <t xml:space="preserve">MEY </t>
  </si>
  <si>
    <t>MARENICA ENER-N</t>
  </si>
  <si>
    <t xml:space="preserve">ECM </t>
  </si>
  <si>
    <t>EAST COAST MNRLS</t>
  </si>
  <si>
    <t xml:space="preserve">WRM </t>
  </si>
  <si>
    <t>WHITE ROCK MINER</t>
  </si>
  <si>
    <t xml:space="preserve">KIS </t>
  </si>
  <si>
    <t>KING ISLAND SCHE</t>
  </si>
  <si>
    <t xml:space="preserve">BMY </t>
  </si>
  <si>
    <t>BRUMBY RESOURCES</t>
  </si>
  <si>
    <t xml:space="preserve">HOR </t>
  </si>
  <si>
    <t>HORSESHOES METAL</t>
  </si>
  <si>
    <t xml:space="preserve">BAA </t>
  </si>
  <si>
    <t>BAILEY MINERALS</t>
  </si>
  <si>
    <t xml:space="preserve">GOT </t>
  </si>
  <si>
    <t>GROOTE RESOURCES</t>
  </si>
  <si>
    <t xml:space="preserve">PGS </t>
  </si>
  <si>
    <t>PLANET GAS LTD</t>
  </si>
  <si>
    <t xml:space="preserve">CEL </t>
  </si>
  <si>
    <t>CHALLENGER ENERG</t>
  </si>
  <si>
    <t xml:space="preserve">PNX </t>
  </si>
  <si>
    <t>KIDMAN RESOURCES</t>
  </si>
  <si>
    <t xml:space="preserve">KRB </t>
  </si>
  <si>
    <t>KRUCIBLE METALS</t>
  </si>
  <si>
    <t xml:space="preserve">JRL </t>
  </si>
  <si>
    <t>JINDALEE RESOURC</t>
  </si>
  <si>
    <t xml:space="preserve">CSD </t>
  </si>
  <si>
    <t>CONSOLIDATED TIN</t>
  </si>
  <si>
    <t xml:space="preserve">EMG </t>
  </si>
  <si>
    <t>EMERGENT RESOURC</t>
  </si>
  <si>
    <t xml:space="preserve">ANW </t>
  </si>
  <si>
    <t>AUSNICO LTD</t>
  </si>
  <si>
    <t xml:space="preserve">AGU </t>
  </si>
  <si>
    <t>AURIUM RESOURCES</t>
  </si>
  <si>
    <t xml:space="preserve">III </t>
  </si>
  <si>
    <t>ICON RESOURCES L</t>
  </si>
  <si>
    <t xml:space="preserve">RXL </t>
  </si>
  <si>
    <t xml:space="preserve">EFE </t>
  </si>
  <si>
    <t>EASTERN IRON LTD</t>
  </si>
  <si>
    <t xml:space="preserve">SRE </t>
  </si>
  <si>
    <t>STIRLING RESOURC</t>
  </si>
  <si>
    <t xml:space="preserve">CIO </t>
  </si>
  <si>
    <t>CENTRAL IRON ORE</t>
  </si>
  <si>
    <t xml:space="preserve">EUL </t>
  </si>
  <si>
    <t>LIBERTY RESOURCE</t>
  </si>
  <si>
    <t xml:space="preserve">SFX </t>
  </si>
  <si>
    <t>SHEFFIELD RESOUR</t>
  </si>
  <si>
    <t xml:space="preserve">MAU </t>
  </si>
  <si>
    <t>MAGNETIC RESOURC</t>
  </si>
  <si>
    <t xml:space="preserve">VKA </t>
  </si>
  <si>
    <t>VIKING ASHANTI</t>
  </si>
  <si>
    <t xml:space="preserve">HAO </t>
  </si>
  <si>
    <t>HAOMA MINING NL</t>
  </si>
  <si>
    <t xml:space="preserve">CIG </t>
  </si>
  <si>
    <t>CASPIAN OIL &amp; GA</t>
  </si>
  <si>
    <t xml:space="preserve">ATP </t>
  </si>
  <si>
    <t>ATLAS SOUTH SEA</t>
  </si>
  <si>
    <t xml:space="preserve">RNG </t>
  </si>
  <si>
    <t>RANGE RIVER GOLD</t>
  </si>
  <si>
    <t xml:space="preserve">MLI </t>
  </si>
  <si>
    <t>MINTAILS LTD</t>
  </si>
  <si>
    <t xml:space="preserve">HLX </t>
  </si>
  <si>
    <t>HELIX RESOURCES</t>
  </si>
  <si>
    <t xml:space="preserve">SBR </t>
  </si>
  <si>
    <t>SABRE RES LTD</t>
  </si>
  <si>
    <t xml:space="preserve">GCY </t>
  </si>
  <si>
    <t>GASCOYNE RESOURC</t>
  </si>
  <si>
    <t xml:space="preserve">IRC </t>
  </si>
  <si>
    <t>INTERMIN RES LTD</t>
  </si>
  <si>
    <t xml:space="preserve">CXU </t>
  </si>
  <si>
    <t>CAULDRON ENERGY</t>
  </si>
  <si>
    <t xml:space="preserve">PCP </t>
  </si>
  <si>
    <t>PARAMOUNT MINING</t>
  </si>
  <si>
    <t xml:space="preserve">UTO </t>
  </si>
  <si>
    <t>U308 LTD</t>
  </si>
  <si>
    <t xml:space="preserve">ORS </t>
  </si>
  <si>
    <t>OCTAGONAL RESOUR</t>
  </si>
  <si>
    <t xml:space="preserve">SHH </t>
  </si>
  <si>
    <t>SHREE MINERALS L</t>
  </si>
  <si>
    <t xml:space="preserve">KTE </t>
  </si>
  <si>
    <t>K2 ENERGY LTD</t>
  </si>
  <si>
    <t xml:space="preserve">NME </t>
  </si>
  <si>
    <t>NEX METALS EXPLO</t>
  </si>
  <si>
    <t xml:space="preserve">DMA </t>
  </si>
  <si>
    <t>DYNASTY METALS</t>
  </si>
  <si>
    <t xml:space="preserve">MDA </t>
  </si>
  <si>
    <t>MODENA RESOURCES</t>
  </si>
  <si>
    <t xml:space="preserve">IRM </t>
  </si>
  <si>
    <t>IRON MOUNTAIN</t>
  </si>
  <si>
    <t xml:space="preserve">NWR </t>
  </si>
  <si>
    <t>NORTHWEST RESOUR</t>
  </si>
  <si>
    <t xml:space="preserve">COY </t>
  </si>
  <si>
    <t>COPPERMOLY LTD</t>
  </si>
  <si>
    <t xml:space="preserve">MGU </t>
  </si>
  <si>
    <t xml:space="preserve">CYU </t>
  </si>
  <si>
    <t>CHINA YUNNAN COP</t>
  </si>
  <si>
    <t xml:space="preserve">UCL </t>
  </si>
  <si>
    <t>UNION RESOURCES</t>
  </si>
  <si>
    <t xml:space="preserve">GBE </t>
  </si>
  <si>
    <t>GLOBE METALS AND</t>
  </si>
  <si>
    <t xml:space="preserve">USN </t>
  </si>
  <si>
    <t>US NICKEL LTD</t>
  </si>
  <si>
    <t xml:space="preserve">MLM </t>
  </si>
  <si>
    <t>METALLICA MINRAL</t>
  </si>
  <si>
    <t xml:space="preserve">AQD </t>
  </si>
  <si>
    <t>AUSQUEST LTD</t>
  </si>
  <si>
    <t xml:space="preserve">DAU </t>
  </si>
  <si>
    <t>DAMPIER GOLD LTD</t>
  </si>
  <si>
    <t xml:space="preserve">ALY </t>
  </si>
  <si>
    <t>ALCHEMY RESOURCE</t>
  </si>
  <si>
    <t xml:space="preserve">CRC </t>
  </si>
  <si>
    <t>CORTONA RESOURCE</t>
  </si>
  <si>
    <t xml:space="preserve">SSC </t>
  </si>
  <si>
    <t>SULTAN CORP LTD</t>
  </si>
  <si>
    <t xml:space="preserve">AUK </t>
  </si>
  <si>
    <t>AUGUR RESOURCES</t>
  </si>
  <si>
    <t xml:space="preserve">GLL </t>
  </si>
  <si>
    <t>GALILEE ENERGY L</t>
  </si>
  <si>
    <t xml:space="preserve">PSP </t>
  </si>
  <si>
    <t>PROSPERITY RESOU</t>
  </si>
  <si>
    <t xml:space="preserve">ERM </t>
  </si>
  <si>
    <t>EMMERSON RESOURC</t>
  </si>
  <si>
    <t xml:space="preserve">AZS </t>
  </si>
  <si>
    <t>AZURE MINERALS L</t>
  </si>
  <si>
    <t xml:space="preserve">GME </t>
  </si>
  <si>
    <t>GME RESOURCES LT</t>
  </si>
  <si>
    <t xml:space="preserve">AXZ </t>
  </si>
  <si>
    <t>AMEX RESOURCES</t>
  </si>
  <si>
    <t xml:space="preserve">PYM </t>
  </si>
  <si>
    <t>PRYME OIL AND GA</t>
  </si>
  <si>
    <t xml:space="preserve">MNB </t>
  </si>
  <si>
    <t>MINBOS RESOURCES</t>
  </si>
  <si>
    <t xml:space="preserve">MZM </t>
  </si>
  <si>
    <t>MONTEZUMA MINING</t>
  </si>
  <si>
    <t xml:space="preserve">TNG </t>
  </si>
  <si>
    <t>TNG LTD</t>
  </si>
  <si>
    <t xml:space="preserve">GLA </t>
  </si>
  <si>
    <t>GLADIATOR RESOUR</t>
  </si>
  <si>
    <t xml:space="preserve">LKO </t>
  </si>
  <si>
    <t>LAKES OIL NL</t>
  </si>
  <si>
    <t xml:space="preserve">TRF </t>
  </si>
  <si>
    <t>TRAFFORD RESOURC</t>
  </si>
  <si>
    <t xml:space="preserve">NSE </t>
  </si>
  <si>
    <t>NEW STANDARD ENE</t>
  </si>
  <si>
    <t xml:space="preserve">GOA </t>
  </si>
  <si>
    <t xml:space="preserve">ROG </t>
  </si>
  <si>
    <t>RED SKY ENERGY L</t>
  </si>
  <si>
    <t xml:space="preserve">CNL </t>
  </si>
  <si>
    <t>CELAMIN HOLDINGS</t>
  </si>
  <si>
    <t xml:space="preserve">UEQ </t>
  </si>
  <si>
    <t>URANIUM EQUITIES</t>
  </si>
  <si>
    <t xml:space="preserve">HDG </t>
  </si>
  <si>
    <t>HODGES RESOURCES</t>
  </si>
  <si>
    <t xml:space="preserve">MAE </t>
  </si>
  <si>
    <t>MARION ENERGY LT</t>
  </si>
  <si>
    <t xml:space="preserve">DGO </t>
  </si>
  <si>
    <t>DRUMMOND GOLD LT</t>
  </si>
  <si>
    <t xml:space="preserve">GGE </t>
  </si>
  <si>
    <t>GRAND GULF ENERG</t>
  </si>
  <si>
    <t>NIMRODEL RESOURC</t>
  </si>
  <si>
    <t xml:space="preserve">MGK </t>
  </si>
  <si>
    <t>MIL RESOURCES LT</t>
  </si>
  <si>
    <t xml:space="preserve">MEU </t>
  </si>
  <si>
    <t>MARMOTA ENERGY</t>
  </si>
  <si>
    <t xml:space="preserve">ORN </t>
  </si>
  <si>
    <t>ORION GOLD NL</t>
  </si>
  <si>
    <t xml:space="preserve">MOG </t>
  </si>
  <si>
    <t>ALLIGATOR ENERGY</t>
  </si>
  <si>
    <t xml:space="preserve">VEC </t>
  </si>
  <si>
    <t>VECTOR RESOURCES</t>
  </si>
  <si>
    <t xml:space="preserve">VML </t>
  </si>
  <si>
    <t>VITAL METALS LTD</t>
  </si>
  <si>
    <t xml:space="preserve">TEX </t>
  </si>
  <si>
    <t>TARGET ENERGY LT</t>
  </si>
  <si>
    <t xml:space="preserve">ADY </t>
  </si>
  <si>
    <t>ADMIRALTY RESOUR</t>
  </si>
  <si>
    <t xml:space="preserve">ENT </t>
  </si>
  <si>
    <t>ENTERPRISE METAL</t>
  </si>
  <si>
    <t xml:space="preserve">MLS </t>
  </si>
  <si>
    <t>METALS AUSTRALIA</t>
  </si>
  <si>
    <t xml:space="preserve">ORD </t>
  </si>
  <si>
    <t>ORD RIVER RESOUR</t>
  </si>
  <si>
    <t xml:space="preserve">AOK </t>
  </si>
  <si>
    <t>AUSTEX OIL LTD</t>
  </si>
  <si>
    <t xml:space="preserve">TRH </t>
  </si>
  <si>
    <t>TRANSIT HOLDINGS</t>
  </si>
  <si>
    <t xml:space="preserve">ISH </t>
  </si>
  <si>
    <t>ISHINE INTL</t>
  </si>
  <si>
    <t xml:space="preserve">BRW </t>
  </si>
  <si>
    <t>BREAKAWAY RESOUR</t>
  </si>
  <si>
    <t xml:space="preserve">SRZ </t>
  </si>
  <si>
    <t>STELLAR RESOURCE</t>
  </si>
  <si>
    <t xml:space="preserve">RDM </t>
  </si>
  <si>
    <t>RED METAL LTD</t>
  </si>
  <si>
    <t xml:space="preserve">ARXG </t>
  </si>
  <si>
    <t>AURORA GOLD CORP</t>
  </si>
  <si>
    <t xml:space="preserve">HEM </t>
  </si>
  <si>
    <t>HEMISPHERE RESOU</t>
  </si>
  <si>
    <t xml:space="preserve">SAU </t>
  </si>
  <si>
    <t>SOUTHERN GOLD LT</t>
  </si>
  <si>
    <t xml:space="preserve">LMG </t>
  </si>
  <si>
    <t>LATROBE MAGNESIU</t>
  </si>
  <si>
    <t xml:space="preserve">EEG </t>
  </si>
  <si>
    <t>EMPIRE ENERGY GR</t>
  </si>
  <si>
    <t xml:space="preserve">PRW </t>
  </si>
  <si>
    <t>PROTO RESOURCES</t>
  </si>
  <si>
    <t xml:space="preserve">SVM </t>
  </si>
  <si>
    <t>SOVEREIGN METALS</t>
  </si>
  <si>
    <t>Toronto, Berlin</t>
  </si>
  <si>
    <t xml:space="preserve">TRO </t>
  </si>
  <si>
    <t>TRIAUSMIN LTD</t>
  </si>
  <si>
    <t xml:space="preserve">SOC </t>
  </si>
  <si>
    <t>SOVEREIGN GOLD</t>
  </si>
  <si>
    <t xml:space="preserve">ADN </t>
  </si>
  <si>
    <t>ADELAIDE RESOURC</t>
  </si>
  <si>
    <t xml:space="preserve">GGP </t>
  </si>
  <si>
    <t xml:space="preserve">GTE </t>
  </si>
  <si>
    <t>GREAT WESTERN EX</t>
  </si>
  <si>
    <t xml:space="preserve">TTR </t>
  </si>
  <si>
    <t>TECTONIC RESOURC</t>
  </si>
  <si>
    <t xml:space="preserve">SCR </t>
  </si>
  <si>
    <t>SCANDINAVIAN RES</t>
  </si>
  <si>
    <t xml:space="preserve">LRS </t>
  </si>
  <si>
    <t>LATIN RESOURCES</t>
  </si>
  <si>
    <t xml:space="preserve">FAS </t>
  </si>
  <si>
    <t>FAIRSTAR RESOURC</t>
  </si>
  <si>
    <t xml:space="preserve">PDY </t>
  </si>
  <si>
    <t>PADBURY MINING L</t>
  </si>
  <si>
    <t xml:space="preserve">WCP </t>
  </si>
  <si>
    <t>WCP RESOURCES LT</t>
  </si>
  <si>
    <t xml:space="preserve">MTH </t>
  </si>
  <si>
    <t>MITHRIL RESOURCE</t>
  </si>
  <si>
    <t xml:space="preserve">TAW </t>
  </si>
  <si>
    <t>TAWANA RESOURCES</t>
  </si>
  <si>
    <t xml:space="preserve">QMN </t>
  </si>
  <si>
    <t>QUEENSLAND MININ</t>
  </si>
  <si>
    <t xml:space="preserve">AGD </t>
  </si>
  <si>
    <t>AUSTRAL GOLD LTD</t>
  </si>
  <si>
    <t xml:space="preserve">ACS </t>
  </si>
  <si>
    <t>ACCENT RESOURCES</t>
  </si>
  <si>
    <t xml:space="preserve">DGR </t>
  </si>
  <si>
    <t>D'AGUILAR GOLD</t>
  </si>
  <si>
    <t xml:space="preserve">MYG </t>
  </si>
  <si>
    <t>MUTINY GOLD LTD</t>
  </si>
  <si>
    <t xml:space="preserve">VGO </t>
  </si>
  <si>
    <t>VANTAGE GOLDFIEL</t>
  </si>
  <si>
    <t xml:space="preserve">BZL </t>
  </si>
  <si>
    <t>BRAZIRON LTD</t>
  </si>
  <si>
    <t xml:space="preserve">SPM </t>
  </si>
  <si>
    <t>SPEEWAH METALS L</t>
  </si>
  <si>
    <t xml:space="preserve">RMP </t>
  </si>
  <si>
    <t>RED EMPEROR RESO</t>
  </si>
  <si>
    <t xml:space="preserve">SHE </t>
  </si>
  <si>
    <t>STONEHENGE METAL</t>
  </si>
  <si>
    <t xml:space="preserve">CAZ </t>
  </si>
  <si>
    <t>CAZALY RESOURCES</t>
  </si>
  <si>
    <t xml:space="preserve">UML </t>
  </si>
  <si>
    <t>UNITY MINING LTD</t>
  </si>
  <si>
    <t xml:space="preserve">LSA </t>
  </si>
  <si>
    <t>LACHLAN STAR LTD</t>
  </si>
  <si>
    <t xml:space="preserve">PGM </t>
  </si>
  <si>
    <t>PLATINA RESOURCE</t>
  </si>
  <si>
    <t xml:space="preserve">AED </t>
  </si>
  <si>
    <t>AED OIL LTD</t>
  </si>
  <si>
    <t xml:space="preserve">EVE </t>
  </si>
  <si>
    <t>ENERGY VENTURES</t>
  </si>
  <si>
    <t>PHOENIX COPPER L</t>
  </si>
  <si>
    <t xml:space="preserve">HNR </t>
  </si>
  <si>
    <t>HANNANS REWARD L</t>
  </si>
  <si>
    <t xml:space="preserve">SAY </t>
  </si>
  <si>
    <t>SOUTH AMERICAN</t>
  </si>
  <si>
    <t xml:space="preserve">BUY </t>
  </si>
  <si>
    <t>BOUNTY OIL &amp; GAS</t>
  </si>
  <si>
    <t xml:space="preserve">BLR </t>
  </si>
  <si>
    <t>BLACK RANGE MIN</t>
  </si>
  <si>
    <t xml:space="preserve">ELT </t>
  </si>
  <si>
    <t>ELEMENTOS LTD</t>
  </si>
  <si>
    <t xml:space="preserve">EXR </t>
  </si>
  <si>
    <t>ELIXIR PETROLEUM</t>
  </si>
  <si>
    <t xml:space="preserve">MNM </t>
  </si>
  <si>
    <t>ROX RESOURCES</t>
  </si>
  <si>
    <t xml:space="preserve">VWM </t>
  </si>
  <si>
    <t>VICTORY WEST MOL</t>
  </si>
  <si>
    <t xml:space="preserve">PIO </t>
  </si>
  <si>
    <t>PIONEER RESOURCE</t>
  </si>
  <si>
    <t xml:space="preserve">NVG </t>
  </si>
  <si>
    <t>NAVAHO GOLD LTD</t>
  </si>
  <si>
    <t xml:space="preserve">LBY </t>
  </si>
  <si>
    <t xml:space="preserve">BIS </t>
  </si>
  <si>
    <t>BISALLOY STEEL G</t>
  </si>
  <si>
    <t xml:space="preserve">HEG </t>
  </si>
  <si>
    <t>HILL END GOLD LT</t>
  </si>
  <si>
    <t xml:space="preserve">DRX </t>
  </si>
  <si>
    <t>DIATREME RESOURC</t>
  </si>
  <si>
    <t xml:space="preserve">MUM </t>
  </si>
  <si>
    <t>MOUNT MAGNET SOU</t>
  </si>
  <si>
    <t xml:space="preserve">SIR </t>
  </si>
  <si>
    <t>SIRIUS RESOURCES</t>
  </si>
  <si>
    <t xml:space="preserve">GIP </t>
  </si>
  <si>
    <t>GIPPSLAND LTD</t>
  </si>
  <si>
    <t xml:space="preserve">BNT </t>
  </si>
  <si>
    <t>BOUNTY MINING LT</t>
  </si>
  <si>
    <t xml:space="preserve">SGY </t>
  </si>
  <si>
    <t>SOLIMAR ENERGY L</t>
  </si>
  <si>
    <t xml:space="preserve">EHR </t>
  </si>
  <si>
    <t>EARTH HEAT RESOU</t>
  </si>
  <si>
    <t xml:space="preserve">AGY </t>
  </si>
  <si>
    <t>ARGOSY MINERALS</t>
  </si>
  <si>
    <t xml:space="preserve">PRA </t>
  </si>
  <si>
    <t>PROMESA LTD</t>
  </si>
  <si>
    <t xml:space="preserve">GCR </t>
  </si>
  <si>
    <t>GOLDEN CROSS RES</t>
  </si>
  <si>
    <t xml:space="preserve">PDI </t>
  </si>
  <si>
    <t>PREDICTIVE DISCO</t>
  </si>
  <si>
    <t xml:space="preserve">ARX </t>
  </si>
  <si>
    <t>ARC EXPLORATION</t>
  </si>
  <si>
    <t xml:space="preserve">OVR </t>
  </si>
  <si>
    <t>OVERLAND RESOURC</t>
  </si>
  <si>
    <t xml:space="preserve">CKK </t>
  </si>
  <si>
    <t>CORETRACK LTD</t>
  </si>
  <si>
    <t xml:space="preserve">DUO </t>
  </si>
  <si>
    <t>DOURADO RESOURCE</t>
  </si>
  <si>
    <t xml:space="preserve">FXR </t>
  </si>
  <si>
    <t>FOX RESOURCES LT</t>
  </si>
  <si>
    <t xml:space="preserve">FRG </t>
  </si>
  <si>
    <t>FORGE RESOURCES</t>
  </si>
  <si>
    <t xml:space="preserve">LRC </t>
  </si>
  <si>
    <t>LAGUNA RESOURCES</t>
  </si>
  <si>
    <t xml:space="preserve">BUT </t>
  </si>
  <si>
    <t>BRIGHT STAR RESO</t>
  </si>
  <si>
    <t xml:space="preserve">MUN </t>
  </si>
  <si>
    <t>MUNDO MINERALS L</t>
  </si>
  <si>
    <t xml:space="preserve">TMM </t>
  </si>
  <si>
    <t>TASMANIA MINES</t>
  </si>
  <si>
    <t xml:space="preserve">CBP </t>
  </si>
  <si>
    <t>CARBON POLYMERS</t>
  </si>
  <si>
    <t xml:space="preserve">NGY </t>
  </si>
  <si>
    <t>NUENERGY CAPITAL</t>
  </si>
  <si>
    <t>HERON RESOURCES</t>
  </si>
  <si>
    <t xml:space="preserve">AII </t>
  </si>
  <si>
    <t>ABRA MINING LTD</t>
  </si>
  <si>
    <t xml:space="preserve">WGO </t>
  </si>
  <si>
    <t>WARATAH GOLD LTD</t>
  </si>
  <si>
    <t xml:space="preserve">LOD </t>
  </si>
  <si>
    <t>LODESTONE ENERGY</t>
  </si>
  <si>
    <t>Guernsey</t>
  </si>
  <si>
    <t xml:space="preserve">MARL </t>
  </si>
  <si>
    <t>MARIANA RESOURCE</t>
  </si>
  <si>
    <t xml:space="preserve">CAP </t>
  </si>
  <si>
    <t>CARPENTARIA EXPL</t>
  </si>
  <si>
    <t xml:space="preserve">BAU </t>
  </si>
  <si>
    <t>BAUXITE RESOURCE</t>
  </si>
  <si>
    <t xml:space="preserve">CRM </t>
  </si>
  <si>
    <t>CARBON MINERALS</t>
  </si>
  <si>
    <t xml:space="preserve">MDI </t>
  </si>
  <si>
    <t>MIDDLE ISLAND RE</t>
  </si>
  <si>
    <t xml:space="preserve">KIK </t>
  </si>
  <si>
    <t>KAIRIKI ENERGY</t>
  </si>
  <si>
    <t xml:space="preserve">GUN </t>
  </si>
  <si>
    <t>GUNSON RES LTD</t>
  </si>
  <si>
    <t xml:space="preserve">STX </t>
  </si>
  <si>
    <t>STRIKE ENERGY LT</t>
  </si>
  <si>
    <t xml:space="preserve">SHD </t>
  </si>
  <si>
    <t>SHERWIN IRON LTD</t>
  </si>
  <si>
    <t xml:space="preserve">RIG </t>
  </si>
  <si>
    <t>RONGTAI INTERNAT</t>
  </si>
  <si>
    <t xml:space="preserve">FSE </t>
  </si>
  <si>
    <t>FIRESTONE ENERGY</t>
  </si>
  <si>
    <t xml:space="preserve">BCC </t>
  </si>
  <si>
    <t>BUCCANEER ENERGY</t>
  </si>
  <si>
    <t xml:space="preserve">CGT </t>
  </si>
  <si>
    <t>CASTLEMAINE GOLD</t>
  </si>
  <si>
    <t xml:space="preserve">SWA </t>
  </si>
  <si>
    <t>SWAN GOLD MINING</t>
  </si>
  <si>
    <t xml:space="preserve">TEG </t>
  </si>
  <si>
    <t>TRIANGLE ENERGY</t>
  </si>
  <si>
    <t xml:space="preserve">KBL </t>
  </si>
  <si>
    <t>KIMBERLEY METALS</t>
  </si>
  <si>
    <t xml:space="preserve">FTE </t>
  </si>
  <si>
    <t>FORTE ENERGY NL</t>
  </si>
  <si>
    <t xml:space="preserve">MII </t>
  </si>
  <si>
    <t>MERIDIAN MINERAL</t>
  </si>
  <si>
    <t xml:space="preserve">AGR </t>
  </si>
  <si>
    <t>AGUIA RESOURCES</t>
  </si>
  <si>
    <t xml:space="preserve">ADE </t>
  </si>
  <si>
    <t>ADELAIDE ENERGY</t>
  </si>
  <si>
    <t xml:space="preserve">FNT </t>
  </si>
  <si>
    <t>FRONTIER RESOURC</t>
  </si>
  <si>
    <t>GOLD ANOMALY LTD</t>
  </si>
  <si>
    <t>Toronto, Frankfurt</t>
  </si>
  <si>
    <t xml:space="preserve">RTG </t>
  </si>
  <si>
    <t>RATEL GROUP LTD</t>
  </si>
  <si>
    <t xml:space="preserve">AVA </t>
  </si>
  <si>
    <t>AVIVA CORP LTD</t>
  </si>
  <si>
    <t xml:space="preserve">WLF </t>
  </si>
  <si>
    <t>WOLF MINERALS LT</t>
  </si>
  <si>
    <t xml:space="preserve">IDG </t>
  </si>
  <si>
    <t>INDAGO RESOURCES</t>
  </si>
  <si>
    <t xml:space="preserve">CMC </t>
  </si>
  <si>
    <t>CHINA MAGNESIUM</t>
  </si>
  <si>
    <t xml:space="preserve">GGX </t>
  </si>
  <si>
    <t>GAS2GRID LTD</t>
  </si>
  <si>
    <t xml:space="preserve">RCO </t>
  </si>
  <si>
    <t>ROYALCO RESOURCE</t>
  </si>
  <si>
    <t xml:space="preserve">PZC </t>
  </si>
  <si>
    <t>PAN ASIA CORP LT</t>
  </si>
  <si>
    <t xml:space="preserve">RAD </t>
  </si>
  <si>
    <t>RADAR IRON LTD</t>
  </si>
  <si>
    <t xml:space="preserve">AGE </t>
  </si>
  <si>
    <t>CHINA STEEL AUST</t>
  </si>
  <si>
    <t xml:space="preserve">ADX </t>
  </si>
  <si>
    <t>ADX ENERGY LTD</t>
  </si>
  <si>
    <t xml:space="preserve">AAO </t>
  </si>
  <si>
    <t>AUSTRALASIA CONS</t>
  </si>
  <si>
    <t xml:space="preserve">ATN </t>
  </si>
  <si>
    <t>ASHBURTON MINERA</t>
  </si>
  <si>
    <t xml:space="preserve">SRI </t>
  </si>
  <si>
    <t>SIPA RESOURCES</t>
  </si>
  <si>
    <t xml:space="preserve">CXY </t>
  </si>
  <si>
    <t>COUGAR ENERGY LT</t>
  </si>
  <si>
    <t xml:space="preserve">MAT </t>
  </si>
  <si>
    <t>MATSA RESOURCES</t>
  </si>
  <si>
    <t xml:space="preserve">DRK </t>
  </si>
  <si>
    <t>DRAKE RESOURCES</t>
  </si>
  <si>
    <t>London, Frankfurt</t>
  </si>
  <si>
    <t xml:space="preserve">CRHL </t>
  </si>
  <si>
    <t>CREAT RESOURCES</t>
  </si>
  <si>
    <t xml:space="preserve">PSF </t>
  </si>
  <si>
    <t>PACIFIC ORE LTD</t>
  </si>
  <si>
    <t xml:space="preserve">TUC </t>
  </si>
  <si>
    <t>TERRITORY URANIU</t>
  </si>
  <si>
    <t xml:space="preserve">DSB </t>
  </si>
  <si>
    <t>DELTA SBD LTD</t>
  </si>
  <si>
    <t xml:space="preserve">CRB </t>
  </si>
  <si>
    <t>CARBINE RESOURCE</t>
  </si>
  <si>
    <t xml:space="preserve">TSV </t>
  </si>
  <si>
    <t>TRANSERV ENERGY</t>
  </si>
  <si>
    <t xml:space="preserve">ELK </t>
  </si>
  <si>
    <t>ELK PETROLEUM LT</t>
  </si>
  <si>
    <t xml:space="preserve">NWE </t>
  </si>
  <si>
    <t>NORWEST ENERGY</t>
  </si>
  <si>
    <t xml:space="preserve">MAR </t>
  </si>
  <si>
    <t>MALACHITE RES LT</t>
  </si>
  <si>
    <t xml:space="preserve">IGS </t>
  </si>
  <si>
    <t>INTERNATIONAL GO</t>
  </si>
  <si>
    <t xml:space="preserve">USA </t>
  </si>
  <si>
    <t>URANIUMSA LTD</t>
  </si>
  <si>
    <t xml:space="preserve">IOG </t>
  </si>
  <si>
    <t>INCREMENTAL OIL</t>
  </si>
  <si>
    <t xml:space="preserve">TDO </t>
  </si>
  <si>
    <t>3D OIL LTD</t>
  </si>
  <si>
    <t xml:space="preserve">CDG </t>
  </si>
  <si>
    <t>CLEVELAND MINING</t>
  </si>
  <si>
    <t xml:space="preserve">RND </t>
  </si>
  <si>
    <t>RAND MINING LTD</t>
  </si>
  <si>
    <t xml:space="preserve">BKP </t>
  </si>
  <si>
    <t>BARAKA ENERGY AN</t>
  </si>
  <si>
    <t xml:space="preserve">CDT </t>
  </si>
  <si>
    <t>CASTLE MINERALS</t>
  </si>
  <si>
    <t xml:space="preserve">MAD </t>
  </si>
  <si>
    <t>MAVERICK DRILLIN</t>
  </si>
  <si>
    <t xml:space="preserve">ABZ </t>
  </si>
  <si>
    <t>AUSTRALIAN BAUXI</t>
  </si>
  <si>
    <t xml:space="preserve">BYR </t>
  </si>
  <si>
    <t>BUREY GOLD LTD</t>
  </si>
  <si>
    <t xml:space="preserve">SRR </t>
  </si>
  <si>
    <t>SHAW RIVER RESOU</t>
  </si>
  <si>
    <t xml:space="preserve">GMR </t>
  </si>
  <si>
    <t>GOLDEN RIM RESOU</t>
  </si>
  <si>
    <t xml:space="preserve">BUL </t>
  </si>
  <si>
    <t>BLUE ENERGY LTD</t>
  </si>
  <si>
    <t xml:space="preserve">EER </t>
  </si>
  <si>
    <t>EAST ENERGY RESO</t>
  </si>
  <si>
    <t xml:space="preserve">INP </t>
  </si>
  <si>
    <t>INNAMINCKA PETRO</t>
  </si>
  <si>
    <t xml:space="preserve">EMA </t>
  </si>
  <si>
    <t>ENERGY &amp; MINERAL</t>
  </si>
  <si>
    <t xml:space="preserve">TTY </t>
  </si>
  <si>
    <t>TERRITORY RESOUR</t>
  </si>
  <si>
    <t xml:space="preserve">CTP </t>
  </si>
  <si>
    <t>CENTRAL PETROL</t>
  </si>
  <si>
    <t xml:space="preserve">RFE </t>
  </si>
  <si>
    <t>RED FORK ENERGY</t>
  </si>
  <si>
    <t xml:space="preserve">BSM </t>
  </si>
  <si>
    <t>BASS METALS LTD</t>
  </si>
  <si>
    <t xml:space="preserve">IDO </t>
  </si>
  <si>
    <t>INDO MINES LTD</t>
  </si>
  <si>
    <t xml:space="preserve">CRK </t>
  </si>
  <si>
    <t>CARRICK GOLD LTD</t>
  </si>
  <si>
    <t xml:space="preserve">FCR </t>
  </si>
  <si>
    <t>FERRUM CRESCENT</t>
  </si>
  <si>
    <t xml:space="preserve">MET </t>
  </si>
  <si>
    <t>MT ISA METALS</t>
  </si>
  <si>
    <t xml:space="preserve">BHR </t>
  </si>
  <si>
    <t>BEACON HILL RESO</t>
  </si>
  <si>
    <t xml:space="preserve">MEL </t>
  </si>
  <si>
    <t>METGASCO LTD</t>
  </si>
  <si>
    <t xml:space="preserve">RUM </t>
  </si>
  <si>
    <t>RUM JUNGLE RESOU</t>
  </si>
  <si>
    <t xml:space="preserve">AMU </t>
  </si>
  <si>
    <t>AMADEUS ENERGY</t>
  </si>
  <si>
    <t xml:space="preserve">CMV </t>
  </si>
  <si>
    <t>CMA CORP LTD</t>
  </si>
  <si>
    <t xml:space="preserve">SFZ </t>
  </si>
  <si>
    <t>SOUTH AMERICAN F</t>
  </si>
  <si>
    <t xml:space="preserve">CTM </t>
  </si>
  <si>
    <t>CENTAURUS METALS</t>
  </si>
  <si>
    <t xml:space="preserve">EME </t>
  </si>
  <si>
    <t>ENERGY METALS LT</t>
  </si>
  <si>
    <t xml:space="preserve">CHZ </t>
  </si>
  <si>
    <t xml:space="preserve">RCI </t>
  </si>
  <si>
    <t>ROCKLANDS RICHFI</t>
  </si>
  <si>
    <t xml:space="preserve">CBX </t>
  </si>
  <si>
    <t>CAPE ALUMINA LTD</t>
  </si>
  <si>
    <t>AURA ENERGY LTD</t>
  </si>
  <si>
    <t xml:space="preserve">AQC </t>
  </si>
  <si>
    <t>AUSTRALIAN PACIF</t>
  </si>
  <si>
    <t xml:space="preserve">BWD </t>
  </si>
  <si>
    <t>BLACKWOOD CORP L</t>
  </si>
  <si>
    <t xml:space="preserve">CVY </t>
  </si>
  <si>
    <t>COVENTRY RESOURC</t>
  </si>
  <si>
    <t xml:space="preserve">HRS </t>
  </si>
  <si>
    <t>MANTLE MINING CO</t>
  </si>
  <si>
    <t xml:space="preserve">ARM </t>
  </si>
  <si>
    <t>AURORA MINERALS</t>
  </si>
  <si>
    <t xml:space="preserve">DLE </t>
  </si>
  <si>
    <t>DRAGON ENERGY</t>
  </si>
  <si>
    <t xml:space="preserve">ODY </t>
  </si>
  <si>
    <t>ODYSSEY ENERGY</t>
  </si>
  <si>
    <t xml:space="preserve">BSR </t>
  </si>
  <si>
    <t>BASSARI RESOURCE</t>
  </si>
  <si>
    <t xml:space="preserve">SRK </t>
  </si>
  <si>
    <t>STRIKE RESOURCES</t>
  </si>
  <si>
    <t xml:space="preserve">ZNC </t>
  </si>
  <si>
    <t>ZENITH MINERALS</t>
  </si>
  <si>
    <t xml:space="preserve">HHM </t>
  </si>
  <si>
    <t>HAMPTON HILL MNG</t>
  </si>
  <si>
    <t xml:space="preserve">QBL </t>
  </si>
  <si>
    <t>QUEENSLAND BAUXI</t>
  </si>
  <si>
    <t xml:space="preserve">AJM </t>
  </si>
  <si>
    <t>ALTURA MINING LT</t>
  </si>
  <si>
    <t xml:space="preserve">COI </t>
  </si>
  <si>
    <t>COMET RIDGE LTD</t>
  </si>
  <si>
    <t xml:space="preserve">VOR </t>
  </si>
  <si>
    <t>VOYAGER RESOURCE</t>
  </si>
  <si>
    <t xml:space="preserve">CBS </t>
  </si>
  <si>
    <t>CABRAL RESOURCES</t>
  </si>
  <si>
    <t xml:space="preserve">MOY </t>
  </si>
  <si>
    <t>MILLENNIUM MINER</t>
  </si>
  <si>
    <t xml:space="preserve">BGD </t>
  </si>
  <si>
    <t>BOULDER STEEL</t>
  </si>
  <si>
    <t xml:space="preserve">MSR </t>
  </si>
  <si>
    <t>MANAS RESOURCES</t>
  </si>
  <si>
    <t xml:space="preserve">SER </t>
  </si>
  <si>
    <t>STRATEGIC ENERGY</t>
  </si>
  <si>
    <t xml:space="preserve">ALB </t>
  </si>
  <si>
    <t>ALBIDON LTD-CDI</t>
  </si>
  <si>
    <t xml:space="preserve">GBP </t>
  </si>
  <si>
    <t>GLOBAL PETROLEUM</t>
  </si>
  <si>
    <t xml:space="preserve">AUQ </t>
  </si>
  <si>
    <t>ALARA RESOURCES</t>
  </si>
  <si>
    <t xml:space="preserve">POS </t>
  </si>
  <si>
    <t>POSEIDON NICKEL</t>
  </si>
  <si>
    <t xml:space="preserve">RDS </t>
  </si>
  <si>
    <t>REDSTONE RESOURC</t>
  </si>
  <si>
    <t xml:space="preserve">WCU </t>
  </si>
  <si>
    <t>WHITE CANYON URA</t>
  </si>
  <si>
    <t xml:space="preserve">AQR </t>
  </si>
  <si>
    <t>AUSSIE Q RESOURC</t>
  </si>
  <si>
    <t xml:space="preserve">PCL </t>
  </si>
  <si>
    <t>PANCONTINENTAL</t>
  </si>
  <si>
    <t xml:space="preserve">ETE </t>
  </si>
  <si>
    <t>ENTEK ENERGY LTD</t>
  </si>
  <si>
    <t xml:space="preserve">IFE </t>
  </si>
  <si>
    <t>IRONCLAD MINING</t>
  </si>
  <si>
    <t xml:space="preserve">RAI </t>
  </si>
  <si>
    <t>RAISAMA LTD</t>
  </si>
  <si>
    <t xml:space="preserve">IMA </t>
  </si>
  <si>
    <t>IMAGE RESOURCES</t>
  </si>
  <si>
    <t xml:space="preserve">MDX </t>
  </si>
  <si>
    <t>MINDAX LTD</t>
  </si>
  <si>
    <t xml:space="preserve">HRR </t>
  </si>
  <si>
    <t xml:space="preserve">RHI </t>
  </si>
  <si>
    <t>RED HILL IRON</t>
  </si>
  <si>
    <t xml:space="preserve">AVB </t>
  </si>
  <si>
    <t>AVANCO RESOURCES</t>
  </si>
  <si>
    <t xml:space="preserve">EPG </t>
  </si>
  <si>
    <t>EUROPEAN GAS LTD</t>
  </si>
  <si>
    <t xml:space="preserve">ICN </t>
  </si>
  <si>
    <t>ICON ENERGY LTD</t>
  </si>
  <si>
    <t xml:space="preserve">LNG </t>
  </si>
  <si>
    <t>LIQUEFIED NATURA</t>
  </si>
  <si>
    <t xml:space="preserve">IDC </t>
  </si>
  <si>
    <t>INDOCHINE MINING</t>
  </si>
  <si>
    <t xml:space="preserve">MAK </t>
  </si>
  <si>
    <t>MINEMAKERS LTD</t>
  </si>
  <si>
    <t xml:space="preserve">CHN </t>
  </si>
  <si>
    <t>CHALICE GOLD MIN</t>
  </si>
  <si>
    <t xml:space="preserve">NST </t>
  </si>
  <si>
    <t>NORTHERN STAR RE</t>
  </si>
  <si>
    <t xml:space="preserve">CAS </t>
  </si>
  <si>
    <t>CRUSADER RESOURC</t>
  </si>
  <si>
    <t xml:space="preserve">REY </t>
  </si>
  <si>
    <t>REY RESOURCES</t>
  </si>
  <si>
    <t xml:space="preserve">CCC </t>
  </si>
  <si>
    <t>CONTINENTAL COAL</t>
  </si>
  <si>
    <t xml:space="preserve">HCH </t>
  </si>
  <si>
    <t>HOT CHILI LTD</t>
  </si>
  <si>
    <t xml:space="preserve">VXR </t>
  </si>
  <si>
    <t>VENTUREX RESOURC</t>
  </si>
  <si>
    <t xml:space="preserve">PNR </t>
  </si>
  <si>
    <t>PACIFIC NIUGINI</t>
  </si>
  <si>
    <t xml:space="preserve">AZZ </t>
  </si>
  <si>
    <t>ANTARES ENERGY L</t>
  </si>
  <si>
    <t xml:space="preserve">IRD </t>
  </si>
  <si>
    <t>IRON ROAD LTD</t>
  </si>
  <si>
    <t>London, Frankfurt, Toronto</t>
  </si>
  <si>
    <t xml:space="preserve">NYO </t>
  </si>
  <si>
    <t>NYOTA MINERALS L</t>
  </si>
  <si>
    <t xml:space="preserve">BRU </t>
  </si>
  <si>
    <t>BURU ENERGY LTD</t>
  </si>
  <si>
    <t xml:space="preserve">MHM </t>
  </si>
  <si>
    <t>MHM METALS LTD</t>
  </si>
  <si>
    <t xml:space="preserve">CAA </t>
  </si>
  <si>
    <t>CAPRAL LTD</t>
  </si>
  <si>
    <t xml:space="preserve">CXM </t>
  </si>
  <si>
    <t>CENTREX METALS</t>
  </si>
  <si>
    <t xml:space="preserve">COE </t>
  </si>
  <si>
    <t>COOPER ENERGY LT</t>
  </si>
  <si>
    <t xml:space="preserve">NGE </t>
  </si>
  <si>
    <t>NEW GUINEA ENERG</t>
  </si>
  <si>
    <t xml:space="preserve">DRA </t>
  </si>
  <si>
    <t>DRAGON MINING LT</t>
  </si>
  <si>
    <t xml:space="preserve">LOM </t>
  </si>
  <si>
    <t>LONRHO MINING LT</t>
  </si>
  <si>
    <t xml:space="preserve">AVI </t>
  </si>
  <si>
    <t>AVALON MINERALS</t>
  </si>
  <si>
    <t xml:space="preserve">MMW </t>
  </si>
  <si>
    <t>MAGMA METALS LTD</t>
  </si>
  <si>
    <t xml:space="preserve">WDR </t>
  </si>
  <si>
    <t>WESTERN DESERT R</t>
  </si>
  <si>
    <t xml:space="preserve">MTE </t>
  </si>
  <si>
    <t>METROCOAL LTD</t>
  </si>
  <si>
    <t xml:space="preserve">EOC </t>
  </si>
  <si>
    <t>ENDOCOAL LTD</t>
  </si>
  <si>
    <t xml:space="preserve">NAD </t>
  </si>
  <si>
    <t>NORTH AUSTRALIAN</t>
  </si>
  <si>
    <t xml:space="preserve">MTN </t>
  </si>
  <si>
    <t>MARATHON RESOURC</t>
  </si>
  <si>
    <t xml:space="preserve">SVL </t>
  </si>
  <si>
    <t>SILVER MINES LTD</t>
  </si>
  <si>
    <t xml:space="preserve">HAW </t>
  </si>
  <si>
    <t>HAWTHORN RESOURC</t>
  </si>
  <si>
    <t xml:space="preserve">CNH </t>
  </si>
  <si>
    <t>MANHATTAN CORP</t>
  </si>
  <si>
    <t xml:space="preserve">AZX </t>
  </si>
  <si>
    <t>AUZEX RESOURCES</t>
  </si>
  <si>
    <t xml:space="preserve">STU </t>
  </si>
  <si>
    <t>STUART PETROLEUM</t>
  </si>
  <si>
    <t xml:space="preserve">ACB </t>
  </si>
  <si>
    <t>A-CAP RESOURCES</t>
  </si>
  <si>
    <t xml:space="preserve">VMC </t>
  </si>
  <si>
    <t>VENUS METALS COR</t>
  </si>
  <si>
    <t xml:space="preserve">AXM </t>
  </si>
  <si>
    <t>APEX MINERALS NL</t>
  </si>
  <si>
    <t xml:space="preserve">AAG </t>
  </si>
  <si>
    <t>ARAGON RESOURCES</t>
  </si>
  <si>
    <t xml:space="preserve">CRE </t>
  </si>
  <si>
    <t>CRESCENT GOLD LT</t>
  </si>
  <si>
    <t>Venture</t>
  </si>
  <si>
    <t xml:space="preserve">SH </t>
  </si>
  <si>
    <t>SOUTHERN HEMISPH</t>
  </si>
  <si>
    <t xml:space="preserve">SRM </t>
  </si>
  <si>
    <t>SIERRA MINING LT</t>
  </si>
  <si>
    <t xml:space="preserve">OXX </t>
  </si>
  <si>
    <t>OCTANEX NL</t>
  </si>
  <si>
    <t xml:space="preserve">DRM </t>
  </si>
  <si>
    <t>DORAY MINERALS L</t>
  </si>
  <si>
    <t xml:space="preserve">LRL </t>
  </si>
  <si>
    <t>LEYSHON RESOURCE</t>
  </si>
  <si>
    <t xml:space="preserve">RRI </t>
  </si>
  <si>
    <t>RICO RESOURCES L</t>
  </si>
  <si>
    <t xml:space="preserve">WGR </t>
  </si>
  <si>
    <t>WESTGOLD RESOURC</t>
  </si>
  <si>
    <t xml:space="preserve">ATQ </t>
  </si>
  <si>
    <t>ATOMIC RESOURCES</t>
  </si>
  <si>
    <t>HK</t>
  </si>
  <si>
    <t xml:space="preserve">AVQ </t>
  </si>
  <si>
    <t>AXIOM MINING LTD</t>
  </si>
  <si>
    <t xml:space="preserve">RWD </t>
  </si>
  <si>
    <t>REWARD MINERALS</t>
  </si>
  <si>
    <t xml:space="preserve">EXE </t>
  </si>
  <si>
    <t>EXOMA ENERGY LTD</t>
  </si>
  <si>
    <t xml:space="preserve">ITC </t>
  </si>
  <si>
    <t>IMPRESS ENERGY L</t>
  </si>
  <si>
    <t xml:space="preserve">BTR </t>
  </si>
  <si>
    <t>BLACKTHORN RESOU</t>
  </si>
  <si>
    <t>Berlin, London</t>
  </si>
  <si>
    <t xml:space="preserve">NGL </t>
  </si>
  <si>
    <t>NORSEMAN GOLD PL</t>
  </si>
  <si>
    <t xml:space="preserve">EKA </t>
  </si>
  <si>
    <t>EUREKA ENERGY LT</t>
  </si>
  <si>
    <t xml:space="preserve">SOLG </t>
  </si>
  <si>
    <t>SOLOMON GOLD PLC</t>
  </si>
  <si>
    <t>STANMORE COAL LT</t>
  </si>
  <si>
    <t xml:space="preserve">AZM </t>
  </si>
  <si>
    <t>AZUMAH RES LTD</t>
  </si>
  <si>
    <t xml:space="preserve">WPG </t>
  </si>
  <si>
    <t>WPG RESOURCES LT</t>
  </si>
  <si>
    <t xml:space="preserve">FRS </t>
  </si>
  <si>
    <t>FERRAUS LTD</t>
  </si>
  <si>
    <t xml:space="preserve">NDO </t>
  </si>
  <si>
    <t>NIDO PETROLEUM</t>
  </si>
  <si>
    <t xml:space="preserve">RIA </t>
  </si>
  <si>
    <t>RIALTO ENERGY LT</t>
  </si>
  <si>
    <t xml:space="preserve">KGD </t>
  </si>
  <si>
    <t>KULA GOLD LTD</t>
  </si>
  <si>
    <t xml:space="preserve">NEC </t>
  </si>
  <si>
    <t>NORTHERN ENERGY</t>
  </si>
  <si>
    <t xml:space="preserve">CKA </t>
  </si>
  <si>
    <t>COKAL LTD</t>
  </si>
  <si>
    <t xml:space="preserve">MPO </t>
  </si>
  <si>
    <t>MOLOPO ENERGY LT</t>
  </si>
  <si>
    <t xml:space="preserve">AFR </t>
  </si>
  <si>
    <t>AFRICAN ENERGY</t>
  </si>
  <si>
    <t xml:space="preserve">PLA </t>
  </si>
  <si>
    <t>PLATINUM AUST</t>
  </si>
  <si>
    <t xml:space="preserve">CNX </t>
  </si>
  <si>
    <t>CARBON ENERGY LT</t>
  </si>
  <si>
    <t xml:space="preserve">CVN </t>
  </si>
  <si>
    <t>CARNARVON PETROL</t>
  </si>
  <si>
    <t xml:space="preserve">TAM </t>
  </si>
  <si>
    <t>TANAMI GOLD NL</t>
  </si>
  <si>
    <t xml:space="preserve">EXS </t>
  </si>
  <si>
    <t>EXCO RESOURCES</t>
  </si>
  <si>
    <t xml:space="preserve">CUE </t>
  </si>
  <si>
    <t>CUE ENERGY RES</t>
  </si>
  <si>
    <t xml:space="preserve">SLP </t>
  </si>
  <si>
    <t>SYLVANIA PLATINU</t>
  </si>
  <si>
    <t xml:space="preserve">RED </t>
  </si>
  <si>
    <t>RED 5 LTD</t>
  </si>
  <si>
    <t xml:space="preserve">CJO </t>
  </si>
  <si>
    <t>CERRO RESOURCES</t>
  </si>
  <si>
    <t>Berlin, Johannesburg</t>
  </si>
  <si>
    <t xml:space="preserve">RES </t>
  </si>
  <si>
    <t>RESOURCE GENERAT</t>
  </si>
  <si>
    <t xml:space="preserve">SEA </t>
  </si>
  <si>
    <t>SUNDANCE ENERGY</t>
  </si>
  <si>
    <t xml:space="preserve">TAP </t>
  </si>
  <si>
    <t>TAP OIL LTD</t>
  </si>
  <si>
    <t xml:space="preserve">FML </t>
  </si>
  <si>
    <t>FOCUS MINERALS L</t>
  </si>
  <si>
    <t xml:space="preserve">BCI </t>
  </si>
  <si>
    <t>BC IRON LTD</t>
  </si>
  <si>
    <t xml:space="preserve">DYL </t>
  </si>
  <si>
    <t>DEEP YELLOW LTD</t>
  </si>
  <si>
    <t xml:space="preserve">SRQ </t>
  </si>
  <si>
    <t>CHESSER RESOURCE</t>
  </si>
  <si>
    <t xml:space="preserve">WHE </t>
  </si>
  <si>
    <t>WILDHORSE ENERGY</t>
  </si>
  <si>
    <t xml:space="preserve">FMJ </t>
  </si>
  <si>
    <t>FORTIS MINING LT</t>
  </si>
  <si>
    <t xml:space="preserve">LEG </t>
  </si>
  <si>
    <t>LEGEND MINING</t>
  </si>
  <si>
    <t xml:space="preserve">SWK </t>
  </si>
  <si>
    <t>SWICK MINING SER</t>
  </si>
  <si>
    <t xml:space="preserve">WCL </t>
  </si>
  <si>
    <t>WESTSIDE CORP LT</t>
  </si>
  <si>
    <t xml:space="preserve">NAV </t>
  </si>
  <si>
    <t>HUDSON RESOURCES</t>
  </si>
  <si>
    <t xml:space="preserve">ROY </t>
  </si>
  <si>
    <t>ROYAL RESOURCES</t>
  </si>
  <si>
    <t xml:space="preserve">PSA </t>
  </si>
  <si>
    <t>PETSEC ENERGY</t>
  </si>
  <si>
    <t xml:space="preserve">HAZ </t>
  </si>
  <si>
    <t>HAZELWOOD RESOUR</t>
  </si>
  <si>
    <t xml:space="preserve">HAV </t>
  </si>
  <si>
    <t>HAVILAH RESOURCE</t>
  </si>
  <si>
    <t>HARANGA RESOURCE</t>
  </si>
  <si>
    <t xml:space="preserve">EVG </t>
  </si>
  <si>
    <t>ENVIROGOLD LTD</t>
  </si>
  <si>
    <t>Frankfurt, Toronto</t>
  </si>
  <si>
    <t xml:space="preserve">BMN </t>
  </si>
  <si>
    <t>BANNERMAN RESOUR</t>
  </si>
  <si>
    <t xml:space="preserve">APG </t>
  </si>
  <si>
    <t>AUSTPAC RES</t>
  </si>
  <si>
    <t xml:space="preserve">KAS </t>
  </si>
  <si>
    <t>KASBAH RESOURCES</t>
  </si>
  <si>
    <t>ALLIANCE RESOURC</t>
  </si>
  <si>
    <t xml:space="preserve">CTO </t>
  </si>
  <si>
    <t>CITIGOLD CORP LT</t>
  </si>
  <si>
    <t xml:space="preserve">BSE </t>
  </si>
  <si>
    <t>BASE RESOURCES L</t>
  </si>
  <si>
    <t xml:space="preserve">DMG </t>
  </si>
  <si>
    <t>DRAGON MOUNTAIN</t>
  </si>
  <si>
    <t xml:space="preserve">IBG </t>
  </si>
  <si>
    <t>IRONBARK ZINK LT</t>
  </si>
  <si>
    <t xml:space="preserve">TOE </t>
  </si>
  <si>
    <t>TORO ENERGY LTD</t>
  </si>
  <si>
    <t xml:space="preserve">AZH </t>
  </si>
  <si>
    <t>AZIMUTH RESOURCE</t>
  </si>
  <si>
    <t xml:space="preserve">XAM </t>
  </si>
  <si>
    <t>XANADU MINES LTD</t>
  </si>
  <si>
    <t xml:space="preserve">PPP </t>
  </si>
  <si>
    <t>PAN PACIFIC PETE</t>
  </si>
  <si>
    <t xml:space="preserve">OEL </t>
  </si>
  <si>
    <t>OTTO ENERGY LTD</t>
  </si>
  <si>
    <t xml:space="preserve">PEK </t>
  </si>
  <si>
    <t>PEAK RESOURCES L</t>
  </si>
  <si>
    <t xml:space="preserve">VMS </t>
  </si>
  <si>
    <t>VENTURE MINERALS</t>
  </si>
  <si>
    <t xml:space="preserve">NEN </t>
  </si>
  <si>
    <t>NEON ENERGY LTD</t>
  </si>
  <si>
    <t>ENCOUNTER RESOUR</t>
  </si>
  <si>
    <t xml:space="preserve">JPR </t>
  </si>
  <si>
    <t>JUPITER ENERGY L</t>
  </si>
  <si>
    <t xml:space="preserve">NGF </t>
  </si>
  <si>
    <t>NORTON GOLD FIEL</t>
  </si>
  <si>
    <t xml:space="preserve">TLM </t>
  </si>
  <si>
    <t>TALISMAN MINING</t>
  </si>
  <si>
    <t xml:space="preserve">MCO </t>
  </si>
  <si>
    <t>MORNING STAR GOL</t>
  </si>
  <si>
    <t xml:space="preserve">OEX </t>
  </si>
  <si>
    <t>OILEX LTD</t>
  </si>
  <si>
    <t xml:space="preserve">EPX </t>
  </si>
  <si>
    <t>ETHANE PIPELINE</t>
  </si>
  <si>
    <t xml:space="preserve">MAH </t>
  </si>
  <si>
    <t>MACMAHON HLDGS</t>
  </si>
  <si>
    <t xml:space="preserve">HUN </t>
  </si>
  <si>
    <t>HUNNU COAL LTD</t>
  </si>
  <si>
    <t xml:space="preserve">IMD </t>
  </si>
  <si>
    <t>IMDEX LTD</t>
  </si>
  <si>
    <t xml:space="preserve">MLX </t>
  </si>
  <si>
    <t>METALS X LTD</t>
  </si>
  <si>
    <t xml:space="preserve">IGR </t>
  </si>
  <si>
    <t>INTEGRA MINING L</t>
  </si>
  <si>
    <t xml:space="preserve">SDM </t>
  </si>
  <si>
    <t>SEDGMAN LTD</t>
  </si>
  <si>
    <t xml:space="preserve">RXM </t>
  </si>
  <si>
    <t>REX MINERALS LTD</t>
  </si>
  <si>
    <t xml:space="preserve">RRS </t>
  </si>
  <si>
    <t>RANGE RESOURCES</t>
  </si>
  <si>
    <t xml:space="preserve">KZL </t>
  </si>
  <si>
    <t>KAGARA LTD</t>
  </si>
  <si>
    <t xml:space="preserve">CDU </t>
  </si>
  <si>
    <t>CUDECO LTD</t>
  </si>
  <si>
    <t xml:space="preserve">GUF </t>
  </si>
  <si>
    <t>GUILDFORD COAL</t>
  </si>
  <si>
    <t xml:space="preserve">HZN </t>
  </si>
  <si>
    <t>HORIZON OIL LTD</t>
  </si>
  <si>
    <t>Frankfurt, Toronoto</t>
  </si>
  <si>
    <t xml:space="preserve">MDL </t>
  </si>
  <si>
    <t>MINERAL DEPOSITS</t>
  </si>
  <si>
    <t xml:space="preserve">JML </t>
  </si>
  <si>
    <t>JABIRU METALS LT</t>
  </si>
  <si>
    <t xml:space="preserve">KRM </t>
  </si>
  <si>
    <t>KINGSROSE MINING</t>
  </si>
  <si>
    <t xml:space="preserve">PAN </t>
  </si>
  <si>
    <t>PANORAMIC RESOUR</t>
  </si>
  <si>
    <t xml:space="preserve">RMS </t>
  </si>
  <si>
    <t>RAMELIUS RESOURC</t>
  </si>
  <si>
    <t xml:space="preserve">NXS </t>
  </si>
  <si>
    <t>NEXUS ENERGY LTD</t>
  </si>
  <si>
    <t xml:space="preserve">MMX </t>
  </si>
  <si>
    <t>MURCHISON METALS</t>
  </si>
  <si>
    <t xml:space="preserve">MNC </t>
  </si>
  <si>
    <t>METMINCO LTD</t>
  </si>
  <si>
    <t xml:space="preserve">BZM </t>
  </si>
  <si>
    <t>BELLZONE MINING</t>
  </si>
  <si>
    <t xml:space="preserve">ARU </t>
  </si>
  <si>
    <t>ARAFURA RESOURCE</t>
  </si>
  <si>
    <t xml:space="preserve">DTE </t>
  </si>
  <si>
    <t>DART ENERGY LTD</t>
  </si>
  <si>
    <t xml:space="preserve">SPH </t>
  </si>
  <si>
    <t>SPHERE MINERALS</t>
  </si>
  <si>
    <t xml:space="preserve">COK </t>
  </si>
  <si>
    <t>COCKATOO COAL</t>
  </si>
  <si>
    <t xml:space="preserve">AMX </t>
  </si>
  <si>
    <t>AMPELLA MINING L</t>
  </si>
  <si>
    <t xml:space="preserve">CWK </t>
  </si>
  <si>
    <t>COALWORKS LTD</t>
  </si>
  <si>
    <t xml:space="preserve">AOH </t>
  </si>
  <si>
    <t>ALTONA MINING LT</t>
  </si>
  <si>
    <t xml:space="preserve">TBR </t>
  </si>
  <si>
    <t>TRIBUNE RES LTD</t>
  </si>
  <si>
    <t xml:space="preserve">FND </t>
  </si>
  <si>
    <t>FINDERS RESOURCE</t>
  </si>
  <si>
    <t xml:space="preserve">PIR </t>
  </si>
  <si>
    <t>PAPILLON RESOURC</t>
  </si>
  <si>
    <t xml:space="preserve">MUX </t>
  </si>
  <si>
    <t>MUNGANA GOLDMINE</t>
  </si>
  <si>
    <t xml:space="preserve">IDM </t>
  </si>
  <si>
    <t xml:space="preserve">UNX </t>
  </si>
  <si>
    <t>URANEX NL</t>
  </si>
  <si>
    <t xml:space="preserve">TZN </t>
  </si>
  <si>
    <t>TERRAMIN AUSTRAL</t>
  </si>
  <si>
    <t xml:space="preserve">MRP </t>
  </si>
  <si>
    <t>MACPHERSONS REWA</t>
  </si>
  <si>
    <t>Munich</t>
  </si>
  <si>
    <t xml:space="preserve">THX </t>
  </si>
  <si>
    <t>THUNDELARRA</t>
  </si>
  <si>
    <t xml:space="preserve">MHC </t>
  </si>
  <si>
    <t xml:space="preserve">RDR </t>
  </si>
  <si>
    <t>REED RESOURCES</t>
  </si>
  <si>
    <t xml:space="preserve">EGO </t>
  </si>
  <si>
    <t>EMPIRE OIL &amp; GAS</t>
  </si>
  <si>
    <t xml:space="preserve">ARH </t>
  </si>
  <si>
    <t>AUSTRALASIAN RES</t>
  </si>
  <si>
    <t xml:space="preserve">AYN </t>
  </si>
  <si>
    <t>ALCYONE RESOURCE</t>
  </si>
  <si>
    <t xml:space="preserve">AUC </t>
  </si>
  <si>
    <t>AUSGOLD LTD</t>
  </si>
  <si>
    <t xml:space="preserve">AKI </t>
  </si>
  <si>
    <t>AFRICAN IRON LTD</t>
  </si>
  <si>
    <t xml:space="preserve">FAR </t>
  </si>
  <si>
    <t>FAR LTD</t>
  </si>
  <si>
    <t xml:space="preserve">IFL </t>
  </si>
  <si>
    <t>INTERNATIONAL FE</t>
  </si>
  <si>
    <t xml:space="preserve">CCU </t>
  </si>
  <si>
    <t>COBAR CONSOLIDAT</t>
  </si>
  <si>
    <t xml:space="preserve">RNI </t>
  </si>
  <si>
    <t>RESOURCE AND INV</t>
  </si>
  <si>
    <t xml:space="preserve">NTU </t>
  </si>
  <si>
    <t>NORTHERN MINERAL</t>
  </si>
  <si>
    <t xml:space="preserve">IXR </t>
  </si>
  <si>
    <t>IMX RESOURCES LT</t>
  </si>
  <si>
    <t xml:space="preserve">YTC </t>
  </si>
  <si>
    <t>YTC RESOURCES LT</t>
  </si>
  <si>
    <t xml:space="preserve">LGDI </t>
  </si>
  <si>
    <t>LEGEND INTERNATI</t>
  </si>
  <si>
    <t xml:space="preserve">PLV </t>
  </si>
  <si>
    <t>PLUTON RESOURCES</t>
  </si>
  <si>
    <t xml:space="preserve">GOR </t>
  </si>
  <si>
    <t>GOLD ROAD RESOUR</t>
  </si>
  <si>
    <t xml:space="preserve">ROL </t>
  </si>
  <si>
    <t>ROBUST RESOURCES</t>
  </si>
  <si>
    <t xml:space="preserve">BKY </t>
  </si>
  <si>
    <t>BERKELEY RESOURC</t>
  </si>
  <si>
    <t xml:space="preserve">BGG </t>
  </si>
  <si>
    <t>BLACKGOLD INTERN</t>
  </si>
  <si>
    <t xml:space="preserve">PEN </t>
  </si>
  <si>
    <t>PENINSULA ENERGY</t>
  </si>
  <si>
    <t xml:space="preserve">NKP </t>
  </si>
  <si>
    <t>NKWE PLATINUM LT</t>
  </si>
  <si>
    <t xml:space="preserve">KRL </t>
  </si>
  <si>
    <t>KANGAROO RESOURC</t>
  </si>
  <si>
    <t xml:space="preserve">KGL </t>
  </si>
  <si>
    <t>KENTOR GOLD LTD</t>
  </si>
  <si>
    <t xml:space="preserve">TXN </t>
  </si>
  <si>
    <t>TEXON PETROLEUM</t>
  </si>
  <si>
    <t xml:space="preserve">SMR </t>
  </si>
  <si>
    <t>Toronto, Stuttgart, Frankfurt</t>
  </si>
  <si>
    <t xml:space="preserve">AVM </t>
  </si>
  <si>
    <t>ANVIL MINING-CDI</t>
  </si>
  <si>
    <t xml:space="preserve">SFR </t>
  </si>
  <si>
    <t>SANDFIRE RESOURC</t>
  </si>
  <si>
    <t xml:space="preserve">BPT </t>
  </si>
  <si>
    <t>BEACH ENERGY LTD</t>
  </si>
  <si>
    <t xml:space="preserve">IGO </t>
  </si>
  <si>
    <t>INDEPENDENCE GRP</t>
  </si>
  <si>
    <t xml:space="preserve">AUT </t>
  </si>
  <si>
    <t>AURORA OIL AND G</t>
  </si>
  <si>
    <t xml:space="preserve">KCN </t>
  </si>
  <si>
    <t>KINGSGATE CONSOL</t>
  </si>
  <si>
    <t xml:space="preserve">IAU </t>
  </si>
  <si>
    <t>INTREPID MINES L</t>
  </si>
  <si>
    <t xml:space="preserve">SDL </t>
  </si>
  <si>
    <t>SUNDANCE RESOURC</t>
  </si>
  <si>
    <t>Toronto, Stuttgart</t>
  </si>
  <si>
    <t xml:space="preserve">WSA </t>
  </si>
  <si>
    <t>WESTERN AREAS NL</t>
  </si>
  <si>
    <t xml:space="preserve">PRU </t>
  </si>
  <si>
    <t>PERSEUS MINING</t>
  </si>
  <si>
    <t xml:space="preserve">IVA </t>
  </si>
  <si>
    <t>IVANHOE AUST LTD</t>
  </si>
  <si>
    <t xml:space="preserve">LNC </t>
  </si>
  <si>
    <t>LINC ENERGY LTD</t>
  </si>
  <si>
    <t xml:space="preserve">ERA </t>
  </si>
  <si>
    <t>ENERGY RES AUST</t>
  </si>
  <si>
    <t>Toronto, London, Frankfurt</t>
  </si>
  <si>
    <t xml:space="preserve">MML </t>
  </si>
  <si>
    <t>MEDUSA MINING</t>
  </si>
  <si>
    <t xml:space="preserve">GCL </t>
  </si>
  <si>
    <t>GLOUCESTER COAL</t>
  </si>
  <si>
    <t xml:space="preserve">KAR </t>
  </si>
  <si>
    <t>KAROON GAS AUSTR</t>
  </si>
  <si>
    <t xml:space="preserve">CSR </t>
  </si>
  <si>
    <t>CSR LTD</t>
  </si>
  <si>
    <t>Frankfurt, London, Toronto</t>
  </si>
  <si>
    <t xml:space="preserve">CEY </t>
  </si>
  <si>
    <t>CENTAMIN EGYPT</t>
  </si>
  <si>
    <t xml:space="preserve">AZT </t>
  </si>
  <si>
    <t>ASTON RESOURCES</t>
  </si>
  <si>
    <t xml:space="preserve">EXT </t>
  </si>
  <si>
    <t>EXTRACT RESOURCE</t>
  </si>
  <si>
    <t xml:space="preserve">MIN </t>
  </si>
  <si>
    <t>MINERAL RESOURCE</t>
  </si>
  <si>
    <t xml:space="preserve">MGX </t>
  </si>
  <si>
    <t>MOUNT GIBSON IRO</t>
  </si>
  <si>
    <t xml:space="preserve">APA </t>
  </si>
  <si>
    <t>STRAITS RESOURCE</t>
  </si>
  <si>
    <t xml:space="preserve">HGO </t>
  </si>
  <si>
    <t>HILLGROVE RESOUR</t>
  </si>
  <si>
    <t xml:space="preserve">ORE </t>
  </si>
  <si>
    <t>OROCOBRE LTD</t>
  </si>
  <si>
    <t xml:space="preserve">NCR </t>
  </si>
  <si>
    <t>NUCOAL RESOURCES</t>
  </si>
  <si>
    <t xml:space="preserve">NMG </t>
  </si>
  <si>
    <t>NOBLE MINERAL</t>
  </si>
  <si>
    <t xml:space="preserve">MCR </t>
  </si>
  <si>
    <t>MINCOR RESOURCES</t>
  </si>
  <si>
    <t xml:space="preserve">IOH </t>
  </si>
  <si>
    <t>IRON ORE HOLDING</t>
  </si>
  <si>
    <t xml:space="preserve">MW </t>
  </si>
  <si>
    <t>NAVIGATOR RES LT</t>
  </si>
  <si>
    <t xml:space="preserve">HOG </t>
  </si>
  <si>
    <t>HAWKLEY OIL AND</t>
  </si>
  <si>
    <t xml:space="preserve">ABU </t>
  </si>
  <si>
    <t>ABM RESOURCES NL</t>
  </si>
  <si>
    <t xml:space="preserve">WAF </t>
  </si>
  <si>
    <t>WEST AFRICAN RES</t>
  </si>
  <si>
    <t xml:space="preserve">HAR </t>
  </si>
  <si>
    <t>NYSE, Frankfurt</t>
  </si>
  <si>
    <t xml:space="preserve">SSN </t>
  </si>
  <si>
    <t>SAMSON OIL &amp; GAS</t>
  </si>
  <si>
    <t xml:space="preserve">GGG </t>
  </si>
  <si>
    <t>GREENLAND MINERA</t>
  </si>
  <si>
    <t xml:space="preserve">SXY </t>
  </si>
  <si>
    <t>SENEX ENERGY LTD</t>
  </si>
  <si>
    <t xml:space="preserve">CFE </t>
  </si>
  <si>
    <t>CAPE LAMBERT RES</t>
  </si>
  <si>
    <t xml:space="preserve">CLR </t>
  </si>
  <si>
    <t>CARABELLA RESOUR</t>
  </si>
  <si>
    <t xml:space="preserve">CQT </t>
  </si>
  <si>
    <t>CONQUEST MINING</t>
  </si>
  <si>
    <t xml:space="preserve">ROC </t>
  </si>
  <si>
    <t>ROC OIL CO LTD</t>
  </si>
  <si>
    <t xml:space="preserve">FMS </t>
  </si>
  <si>
    <t>FLINDERS MINES L</t>
  </si>
  <si>
    <t xml:space="preserve">ADU </t>
  </si>
  <si>
    <t>ADAMUS RESOURCES</t>
  </si>
  <si>
    <t xml:space="preserve">STB </t>
  </si>
  <si>
    <t>SOUTH BOULDER MI</t>
  </si>
  <si>
    <t xml:space="preserve">IRN </t>
  </si>
  <si>
    <t>INDOPHIL RES NL</t>
  </si>
  <si>
    <t xml:space="preserve">PEM </t>
  </si>
  <si>
    <t>PERILYA LTD</t>
  </si>
  <si>
    <t xml:space="preserve">TRY </t>
  </si>
  <si>
    <t>TROY RES NL</t>
  </si>
  <si>
    <t xml:space="preserve">MGO </t>
  </si>
  <si>
    <t>MARENGO MINING</t>
  </si>
  <si>
    <t xml:space="preserve">BOW </t>
  </si>
  <si>
    <t>BOW ENERGY LTD</t>
  </si>
  <si>
    <t>Frankfurt, Johannesburg</t>
  </si>
  <si>
    <t xml:space="preserve">GDO </t>
  </si>
  <si>
    <t>GOLD ONE INTERNA</t>
  </si>
  <si>
    <t xml:space="preserve">SAR </t>
  </si>
  <si>
    <t>SARACEN MIN HLDG</t>
  </si>
  <si>
    <t xml:space="preserve">TGS </t>
  </si>
  <si>
    <t>TIGER RESOURCES</t>
  </si>
  <si>
    <t xml:space="preserve">AAX </t>
  </si>
  <si>
    <t>AUSENCO LTD</t>
  </si>
  <si>
    <t xml:space="preserve">MOL </t>
  </si>
  <si>
    <t>MOLY MINES LTD</t>
  </si>
  <si>
    <t xml:space="preserve">ELM </t>
  </si>
  <si>
    <t>ELEMENTAL MINERA</t>
  </si>
  <si>
    <t xml:space="preserve">SLR </t>
  </si>
  <si>
    <t>SILVER LAKE RESO</t>
  </si>
  <si>
    <t xml:space="preserve">MLD </t>
  </si>
  <si>
    <t>MACA LTD</t>
  </si>
  <si>
    <t>Market Cap, Euros (M)*</t>
  </si>
  <si>
    <t>Market Cap, AUD (M)</t>
  </si>
  <si>
    <t>Home country if different</t>
  </si>
  <si>
    <t>Country of incorporation</t>
  </si>
  <si>
    <t>Ticker</t>
  </si>
  <si>
    <t>Company name</t>
  </si>
  <si>
    <t>Industrial classification system: Other</t>
  </si>
  <si>
    <t>Currency traded in: Australian Dollar</t>
  </si>
  <si>
    <t>*Converted at 1 RUB = .025 EUR, interbank exchange rate on 3.18.11, subject to fluctuation</t>
  </si>
  <si>
    <t>RAW DATA SOURCES: Bloomberg, http://rt.com/business/top-russian-companies/, www.micex.com/articles/file/3284/MICEX_MM_eng.pdf, www.micex.com/articles/file/3281/MICEX_OG_eng.pdf, http://investing.businessweek.com, info from MICEX public relations, and Bloomberg</t>
  </si>
  <si>
    <t>Russian Trading System (RTS)</t>
  </si>
  <si>
    <t xml:space="preserve">MICEX </t>
  </si>
  <si>
    <t xml:space="preserve">LNZL </t>
  </si>
  <si>
    <t>LENZOLOTO</t>
  </si>
  <si>
    <t xml:space="preserve">RUSP </t>
  </si>
  <si>
    <t>RUSPOLIMET</t>
  </si>
  <si>
    <t xml:space="preserve">CHZN </t>
  </si>
  <si>
    <t xml:space="preserve">ABY </t>
  </si>
  <si>
    <t>ADITYA BIRLA MIN</t>
  </si>
  <si>
    <t>London, Frankfurt, Berlin</t>
  </si>
  <si>
    <t xml:space="preserve">DML </t>
  </si>
  <si>
    <t>DISCOVERY METALS</t>
  </si>
  <si>
    <t xml:space="preserve">BDR </t>
  </si>
  <si>
    <t>BEADELL RESOURCE</t>
  </si>
  <si>
    <t xml:space="preserve">TLH </t>
  </si>
  <si>
    <t>TALISON LITHIUM</t>
  </si>
  <si>
    <t xml:space="preserve">AKM </t>
  </si>
  <si>
    <t>ASPIRE MINING</t>
  </si>
  <si>
    <t xml:space="preserve">GNM </t>
  </si>
  <si>
    <t>GUJARAT NRE COKI</t>
  </si>
  <si>
    <t xml:space="preserve">GRY </t>
  </si>
  <si>
    <t>INDUSTRIAL MINER</t>
  </si>
  <si>
    <t xml:space="preserve">DLS </t>
  </si>
  <si>
    <t>DRILLSEARCH ENER</t>
  </si>
  <si>
    <t xml:space="preserve">GWR </t>
  </si>
  <si>
    <t>GOLDEN WEST RESO</t>
  </si>
  <si>
    <t xml:space="preserve">SIH </t>
  </si>
  <si>
    <t>SIHAYO GOLD LTD</t>
  </si>
  <si>
    <t>ALKANE RESOURCES</t>
  </si>
  <si>
    <t>London, Frankfurt, Johannesburg</t>
  </si>
  <si>
    <t xml:space="preserve">CZA </t>
  </si>
  <si>
    <t>COAL OF AFRICA L</t>
  </si>
  <si>
    <t xml:space="preserve">CLO </t>
  </si>
  <si>
    <t>CLOUGH LTD</t>
  </si>
  <si>
    <t>London, Toronto</t>
  </si>
  <si>
    <t xml:space="preserve">ALD </t>
  </si>
  <si>
    <t>ALLIED GOLD LTD</t>
  </si>
  <si>
    <t xml:space="preserve">SBM </t>
  </si>
  <si>
    <t>ST BARBARA LTD</t>
  </si>
  <si>
    <t xml:space="preserve">OGC </t>
  </si>
  <si>
    <t>OCEANAGOLD CORP</t>
  </si>
  <si>
    <t xml:space="preserve">BTU </t>
  </si>
  <si>
    <t>BATHURST RESOURC</t>
  </si>
  <si>
    <t xml:space="preserve">ESG </t>
  </si>
  <si>
    <t>EASTERN STAR GAS</t>
  </si>
  <si>
    <t xml:space="preserve">BND </t>
  </si>
  <si>
    <t>BANDANNA ENERGY</t>
  </si>
  <si>
    <t xml:space="preserve">BRM </t>
  </si>
  <si>
    <t>BROCKMAN RESOURC</t>
  </si>
  <si>
    <t xml:space="preserve">HDF </t>
  </si>
  <si>
    <t>HASTINGS DIV UTI</t>
  </si>
  <si>
    <t xml:space="preserve">JMS </t>
  </si>
  <si>
    <t>JUPITER MINES LT</t>
  </si>
  <si>
    <t xml:space="preserve">AWE </t>
  </si>
  <si>
    <t>AWE LTD</t>
  </si>
  <si>
    <t xml:space="preserve">GRR </t>
  </si>
  <si>
    <t>GRANGE RESOURCES</t>
  </si>
  <si>
    <t xml:space="preserve">MRU </t>
  </si>
  <si>
    <t>MANTRA RESOURCES</t>
  </si>
  <si>
    <t xml:space="preserve">ASL </t>
  </si>
  <si>
    <t>AUSDRILL LTD</t>
  </si>
  <si>
    <t xml:space="preserve">MRE </t>
  </si>
  <si>
    <t>MINARA RESOURCES</t>
  </si>
  <si>
    <t xml:space="preserve">CGX </t>
  </si>
  <si>
    <t>CGA MINING LTD</t>
  </si>
  <si>
    <t xml:space="preserve">WEC </t>
  </si>
  <si>
    <t>WHITE ENERGY CO</t>
  </si>
  <si>
    <t xml:space="preserve">CPL </t>
  </si>
  <si>
    <t>COALSPUR MINES L</t>
  </si>
  <si>
    <t xml:space="preserve">RRL </t>
  </si>
  <si>
    <t>REGIS RESOURCES</t>
  </si>
  <si>
    <t xml:space="preserve">MBN </t>
  </si>
  <si>
    <t>MIRABELA NICKEL</t>
  </si>
  <si>
    <t xml:space="preserve">GBG </t>
  </si>
  <si>
    <t>GINDALBIE METALS</t>
  </si>
  <si>
    <t>Secondary/other listings</t>
  </si>
  <si>
    <t>Premium listing</t>
  </si>
  <si>
    <t xml:space="preserve">Market Cap, Roubles </t>
  </si>
  <si>
    <t>Home country if different</t>
  </si>
  <si>
    <t>Country of incorporation</t>
  </si>
  <si>
    <t>Ticker</t>
  </si>
  <si>
    <t>Company name</t>
  </si>
  <si>
    <t>Industrial classification system: Other</t>
  </si>
  <si>
    <t>Currency traded in: Russian Rouble</t>
  </si>
  <si>
    <t>EXCHANGE: Moscow MICEX</t>
  </si>
  <si>
    <t>*Converted at 1.00 CNY = 0.110609 EUR, the mid-market global exchange rate on 3.01.11; subject to fluctuation (source: www.xe.com/ucc)</t>
  </si>
  <si>
    <t>RAW DATA SOURCES:http://www.Hong Kong.com.hk/eng/csm/search.asp?LangCode=en&amp;location=companySearch, Quantshare, andhttp://www.sse.com.cn/sseportal/en/home/home.shtml</t>
  </si>
  <si>
    <t>Aluminum Producers</t>
  </si>
  <si>
    <t>Shanghai</t>
  </si>
  <si>
    <t>600768.SS</t>
  </si>
  <si>
    <t>Ningbo Fubang Jingye Group Co., Ltd.</t>
  </si>
  <si>
    <t>Miscellaneous Metal Products Manufacturers</t>
  </si>
  <si>
    <t>APA GROUP</t>
  </si>
  <si>
    <t xml:space="preserve">PNA </t>
  </si>
  <si>
    <t>PANAUST LTD</t>
  </si>
  <si>
    <t xml:space="preserve">AQP </t>
  </si>
  <si>
    <t>AQUARIUS PLATINU</t>
  </si>
  <si>
    <t xml:space="preserve">PDN </t>
  </si>
  <si>
    <t>PALADIN ENERGY</t>
  </si>
  <si>
    <t xml:space="preserve">AGO </t>
  </si>
  <si>
    <t>ATLAS IRON LTD</t>
  </si>
  <si>
    <t>New York</t>
  </si>
  <si>
    <t xml:space="preserve">IOC </t>
  </si>
  <si>
    <t>INTEROIL CORP</t>
  </si>
  <si>
    <t xml:space="preserve">OST </t>
  </si>
  <si>
    <t>MAWSON WEST LTD</t>
  </si>
  <si>
    <t xml:space="preserve">CAH </t>
  </si>
  <si>
    <t>CATALPA RESOURCE</t>
  </si>
  <si>
    <t xml:space="preserve">EQX </t>
  </si>
  <si>
    <t>EQUATORIAL RESOU</t>
  </si>
  <si>
    <t xml:space="preserve">GXY </t>
  </si>
  <si>
    <t>GALAXY RESOURCES</t>
  </si>
  <si>
    <t>600397.SS</t>
  </si>
  <si>
    <t>ONESTEEL LTD</t>
  </si>
  <si>
    <t xml:space="preserve">AQA </t>
  </si>
  <si>
    <t>AQUILA RES LTD</t>
  </si>
  <si>
    <t xml:space="preserve">WHC </t>
  </si>
  <si>
    <t>WHITEHAVEN COAL</t>
  </si>
  <si>
    <t xml:space="preserve">BSL </t>
  </si>
  <si>
    <t>BLUESCOPE STEEL</t>
  </si>
  <si>
    <t xml:space="preserve">MCC </t>
  </si>
  <si>
    <t>MACARTHUR COAL</t>
  </si>
  <si>
    <t xml:space="preserve">CTX </t>
  </si>
  <si>
    <t>CALTEX AUST LTD</t>
  </si>
  <si>
    <t xml:space="preserve">RIV </t>
  </si>
  <si>
    <t>RIVERSDALE MININ</t>
  </si>
  <si>
    <t xml:space="preserve">NHC </t>
  </si>
  <si>
    <t>NEW HOPE CORP LT</t>
  </si>
  <si>
    <t xml:space="preserve">LYC </t>
  </si>
  <si>
    <t>LYNAS CORP LTD</t>
  </si>
  <si>
    <t xml:space="preserve">OZL </t>
  </si>
  <si>
    <t>OZ MINERALS LTD</t>
  </si>
  <si>
    <t xml:space="preserve">ILU </t>
  </si>
  <si>
    <t>ILUKA RESOURCES</t>
  </si>
  <si>
    <t xml:space="preserve">AWC </t>
  </si>
  <si>
    <t>ALUMINA LTD</t>
  </si>
  <si>
    <t>Australia SE, Frankfurt</t>
  </si>
  <si>
    <t xml:space="preserve">EQN </t>
  </si>
  <si>
    <t>EQUINOX MINERALS</t>
  </si>
  <si>
    <t xml:space="preserve">WOR </t>
  </si>
  <si>
    <t>WORLEYPARSONS</t>
  </si>
  <si>
    <t xml:space="preserve">CNA </t>
  </si>
  <si>
    <t>COAL &amp; ALLIED IN</t>
  </si>
  <si>
    <t xml:space="preserve">STO </t>
  </si>
  <si>
    <t>SANTOS LTD</t>
  </si>
  <si>
    <t xml:space="preserve">FMG </t>
  </si>
  <si>
    <t>FORTESCUE METALS</t>
  </si>
  <si>
    <t xml:space="preserve">NCM </t>
  </si>
  <si>
    <t>NEWCREST MINING</t>
  </si>
  <si>
    <t xml:space="preserve">WPL </t>
  </si>
  <si>
    <t>WOODSIDE PETRO</t>
  </si>
  <si>
    <t xml:space="preserve">RIO </t>
  </si>
  <si>
    <t>RIO TINTO LTD</t>
  </si>
  <si>
    <t xml:space="preserve">BHP </t>
  </si>
  <si>
    <t>BHP BILLITON LTD</t>
  </si>
  <si>
    <t>Sub-sector</t>
  </si>
  <si>
    <t>Sector</t>
  </si>
  <si>
    <t>Secondary/other listings</t>
  </si>
  <si>
    <t>Premium listing</t>
  </si>
  <si>
    <t>Market Cap, Euros (M)*</t>
  </si>
  <si>
    <t>Shandong Nanshan Aluminum Co., Ltd.</t>
  </si>
  <si>
    <t>600432.SS</t>
  </si>
  <si>
    <t>Jinlin Ji En Nickel Industry Company Ltd</t>
  </si>
  <si>
    <t>600123.SS</t>
  </si>
  <si>
    <t>Shanxi Lanhua Sci-Tech</t>
  </si>
  <si>
    <t>600997.SS</t>
  </si>
  <si>
    <t>Kailuan Clean Coal Co., Ltd.</t>
  </si>
  <si>
    <t>900948.SS</t>
  </si>
  <si>
    <t>Inner Mongolia Yitai Coal Company Limited</t>
  </si>
  <si>
    <t>Lead &amp; Zinc Producers</t>
  </si>
  <si>
    <t>600497.SS</t>
  </si>
  <si>
    <t>Yunnan Chihong Zinc &amp; Germanium Co., Ltd.</t>
  </si>
  <si>
    <t>601001.SS</t>
  </si>
  <si>
    <t>Datong Coal Industry Co. Ltd</t>
  </si>
  <si>
    <t>600549.SS</t>
  </si>
  <si>
    <t>Xiamen Tungsten Co., Ltd.</t>
  </si>
  <si>
    <t>601666.SS</t>
  </si>
  <si>
    <t>Pingdingshan Tianan Coal Mining Co Ltd</t>
  </si>
  <si>
    <t>600395.SS</t>
  </si>
  <si>
    <t>Guizhou Panjiang Refined Coal Co.</t>
  </si>
  <si>
    <t>Gold Producers</t>
  </si>
  <si>
    <t>600489.SS</t>
  </si>
  <si>
    <t>Zhongjin Gold Company Ltd</t>
  </si>
  <si>
    <t>600348.SS</t>
  </si>
  <si>
    <t>Shanxi Guoyang New Energy Company Ltd</t>
  </si>
  <si>
    <t>601699.SS</t>
  </si>
  <si>
    <t>Shanxi Lu'an Environmental Energy Development Company Limited</t>
  </si>
  <si>
    <t>600547.SS</t>
  </si>
  <si>
    <t>CHELYABINSC ZINK</t>
  </si>
  <si>
    <t xml:space="preserve">AMEZ </t>
  </si>
  <si>
    <t>ASHINSKY METALLU</t>
  </si>
  <si>
    <t xml:space="preserve">SVTZ </t>
  </si>
  <si>
    <t>SEVERSKY TUBE</t>
  </si>
  <si>
    <t xml:space="preserve">JNOS </t>
  </si>
  <si>
    <t>YAROSLAVNEFTEORG</t>
  </si>
  <si>
    <t xml:space="preserve">KOGK </t>
  </si>
  <si>
    <t>GRYPHON MINERALS</t>
  </si>
  <si>
    <t xml:space="preserve">NFE </t>
  </si>
  <si>
    <t>NORTHERN IRON</t>
  </si>
  <si>
    <t xml:space="preserve">RSG </t>
  </si>
  <si>
    <t>RESOLUTE MINING</t>
  </si>
  <si>
    <t xml:space="preserve">SMM </t>
  </si>
  <si>
    <t>SUMMIT RESOURCES</t>
  </si>
  <si>
    <t xml:space="preserve">ALK </t>
  </si>
  <si>
    <t>Aluminum Corporation of China Limited</t>
  </si>
  <si>
    <t>China Petroleum &amp; Chemical Corporation - A Share</t>
  </si>
  <si>
    <t>KORSHUNOVSKY GOK</t>
  </si>
  <si>
    <t xml:space="preserve">KBTK </t>
  </si>
  <si>
    <t>KUZBASSKAYA</t>
  </si>
  <si>
    <t xml:space="preserve">BELO </t>
  </si>
  <si>
    <t>BELON</t>
  </si>
  <si>
    <t xml:space="preserve">CHMK </t>
  </si>
  <si>
    <t>CHELYABINSK</t>
  </si>
  <si>
    <t xml:space="preserve">VSMO </t>
  </si>
  <si>
    <t>VSMPO-AVISMA</t>
  </si>
  <si>
    <t xml:space="preserve">CHEP </t>
  </si>
  <si>
    <t xml:space="preserve">MFGS </t>
  </si>
  <si>
    <t>MEGIONNEFTEGAZ</t>
  </si>
  <si>
    <t xml:space="preserve">SKRN </t>
  </si>
  <si>
    <t>SUEK-KRASNOYARSK</t>
  </si>
  <si>
    <t xml:space="preserve">MNPZ </t>
  </si>
  <si>
    <t>MOSCOW OIL</t>
  </si>
  <si>
    <t xml:space="preserve">UKUZ </t>
  </si>
  <si>
    <t>SOUTHERN KUZBASS</t>
  </si>
  <si>
    <t xml:space="preserve">TRNFP </t>
  </si>
  <si>
    <t>AK TRANSNEFT-PFD</t>
  </si>
  <si>
    <t xml:space="preserve">TRMK </t>
  </si>
  <si>
    <t>TMK OAO</t>
  </si>
  <si>
    <t xml:space="preserve">RASP </t>
  </si>
  <si>
    <t>RASPADSKAYA</t>
  </si>
  <si>
    <t xml:space="preserve">PMTL </t>
  </si>
  <si>
    <t>POLYMETAL-CLS</t>
  </si>
  <si>
    <t xml:space="preserve">PLZL </t>
  </si>
  <si>
    <t>POLYUS GOLD OJSC</t>
  </si>
  <si>
    <t xml:space="preserve">MAGN </t>
  </si>
  <si>
    <t>MAGNITOGORSK</t>
  </si>
  <si>
    <t xml:space="preserve">MTLR </t>
  </si>
  <si>
    <t>MECHEL</t>
  </si>
  <si>
    <t xml:space="preserve">TATN3 </t>
  </si>
  <si>
    <t>TATNEFT-CLS</t>
  </si>
  <si>
    <t xml:space="preserve">CHMF </t>
  </si>
  <si>
    <t>SEVERSTAL</t>
  </si>
  <si>
    <t xml:space="preserve">SIBN </t>
  </si>
  <si>
    <t>GAZPROM NEFT-CLS</t>
  </si>
  <si>
    <t xml:space="preserve">NLMK </t>
  </si>
  <si>
    <t>NOVOLIPETSK STEE</t>
  </si>
  <si>
    <t xml:space="preserve">SNGS </t>
  </si>
  <si>
    <t>SURGUTNEFTEGAS</t>
  </si>
  <si>
    <t xml:space="preserve">NOTK </t>
  </si>
  <si>
    <t>NOVATEK OAO</t>
  </si>
  <si>
    <t xml:space="preserve">GMKN </t>
  </si>
  <si>
    <t>NORILSK NICKEL</t>
  </si>
  <si>
    <t xml:space="preserve">LKOH </t>
  </si>
  <si>
    <t>LUKOIL OAO-CLS</t>
  </si>
  <si>
    <t xml:space="preserve">ROSN </t>
  </si>
  <si>
    <t>ROSNEFT OIL</t>
  </si>
  <si>
    <t xml:space="preserve">GAZP </t>
  </si>
  <si>
    <t>GAZPROM</t>
  </si>
  <si>
    <t>Sector</t>
  </si>
  <si>
    <t>Johannesburg, Berlin</t>
  </si>
  <si>
    <t>TAW</t>
  </si>
  <si>
    <t>Tawana Resources NL</t>
  </si>
  <si>
    <t>TAWA</t>
  </si>
  <si>
    <t>WWR</t>
  </si>
  <si>
    <t>White Water Resources Ltd</t>
  </si>
  <si>
    <t>SAL</t>
  </si>
  <si>
    <t>Sallies Ltd</t>
  </si>
  <si>
    <t>SALD</t>
  </si>
  <si>
    <t>PLL</t>
  </si>
  <si>
    <t>Platfields Ltd</t>
  </si>
  <si>
    <t>WSL</t>
  </si>
  <si>
    <t>Wescoal Holdings Ltd</t>
  </si>
  <si>
    <t>MMH</t>
  </si>
  <si>
    <t>Miranda Mineral Holdings Ltd</t>
  </si>
  <si>
    <t>RNG</t>
  </si>
  <si>
    <t>Randgold &amp; Exploration Co Ltd</t>
  </si>
  <si>
    <t>London</t>
  </si>
  <si>
    <t>CRD</t>
  </si>
  <si>
    <t>Central Rand Gold Ltd</t>
  </si>
  <si>
    <t>Namibian SE</t>
  </si>
  <si>
    <t>Trans Hex Group Ltd</t>
  </si>
  <si>
    <t>FSE</t>
  </si>
  <si>
    <t>Firestone Energy Ltd</t>
  </si>
  <si>
    <t>Johannesburg, London</t>
  </si>
  <si>
    <t>Zimbabwe</t>
  </si>
  <si>
    <t>HWA</t>
  </si>
  <si>
    <t>Hwange Colliery Company Ltd</t>
  </si>
  <si>
    <t>SEP</t>
  </si>
  <si>
    <t>Sephaku Holdings Ltd</t>
  </si>
  <si>
    <t>Industrial Metals and Mining</t>
  </si>
  <si>
    <t>Zambia</t>
  </si>
  <si>
    <t>ZCI</t>
  </si>
  <si>
    <t>ZCI Ltd</t>
  </si>
  <si>
    <t>KEH</t>
  </si>
  <si>
    <t>Keaton Energy Holdings Ltd</t>
  </si>
  <si>
    <t>n/a</t>
  </si>
  <si>
    <t>South Africa</t>
  </si>
  <si>
    <t>VIL</t>
  </si>
  <si>
    <t>600149.SS</t>
  </si>
  <si>
    <t>C&amp;T Technology Development Company Limited</t>
  </si>
  <si>
    <t>Miscellaneous Metal Producers</t>
  </si>
  <si>
    <t>600114.SS</t>
  </si>
  <si>
    <t>Nbtm New Materials Group Co, Ltd</t>
  </si>
  <si>
    <t>600784.SS</t>
  </si>
  <si>
    <t>Luyin Investment Gp. Corp.</t>
  </si>
  <si>
    <t>Coal Producers</t>
  </si>
  <si>
    <t>600652.SS</t>
  </si>
  <si>
    <t>Shanghai Ace Co., Ltd.</t>
  </si>
  <si>
    <t>Basic Materials</t>
  </si>
  <si>
    <t>Johannesburg</t>
  </si>
  <si>
    <t>MML</t>
  </si>
  <si>
    <t>Metmar Ltd</t>
  </si>
  <si>
    <t>SIM</t>
  </si>
  <si>
    <t>Simmer and Jack Mines Ltd</t>
  </si>
  <si>
    <t>Anyuan Industrial Co., Ltd.</t>
  </si>
  <si>
    <t>600459.SS</t>
  </si>
  <si>
    <t>Sino-Platinum Metals Co Ltd</t>
  </si>
  <si>
    <t>600200.SS</t>
  </si>
  <si>
    <t>Jiangsu Wuzhong Ind'l Co.</t>
  </si>
  <si>
    <t>Miscellaneous Oil, Gas &amp; Coal</t>
  </si>
  <si>
    <t>600333.SS</t>
  </si>
  <si>
    <t>Changchun Gas Co., Ltd.</t>
  </si>
  <si>
    <t>600408.SS</t>
  </si>
  <si>
    <t>Shanxi Antai Group Co., Ltd.</t>
  </si>
  <si>
    <t>600478.SS</t>
  </si>
  <si>
    <t>Hunan Corun New Energy Company Limited</t>
  </si>
  <si>
    <t>600231.SS</t>
  </si>
  <si>
    <t>Lingyuan Iron &amp; Steel Co., Ltd.</t>
  </si>
  <si>
    <t>600531.SS</t>
  </si>
  <si>
    <t>Henan Yuguang Gold &amp; Lead Co., Ltd.</t>
  </si>
  <si>
    <t>600330.SS</t>
  </si>
  <si>
    <t>TDG Holding Company Limited</t>
  </si>
  <si>
    <t>600022.SS</t>
  </si>
  <si>
    <t>Jinan Iron &amp; Steel Company Ltd</t>
  </si>
  <si>
    <t>600456.SS</t>
  </si>
  <si>
    <t>Baoji Titanium Industry Co., Ltd.</t>
  </si>
  <si>
    <t>600595.SS</t>
  </si>
  <si>
    <t>Henan Zhongfu Industry Co., Ltd.</t>
  </si>
  <si>
    <t>600971.SS</t>
  </si>
  <si>
    <t>Anhui Hengyuan Coal Industry And Electricity Power Co.,Ltd</t>
  </si>
  <si>
    <t>600508.SS</t>
  </si>
  <si>
    <t>Shanghai Datun Energy Resourses, Ltd.</t>
  </si>
  <si>
    <t>600219.SS</t>
  </si>
  <si>
    <t>South Africa</t>
  </si>
  <si>
    <t>GDO</t>
  </si>
  <si>
    <t>Gold One International Ltd</t>
  </si>
  <si>
    <t>Industrial Metals and Mining</t>
  </si>
  <si>
    <t>Basic Materials</t>
  </si>
  <si>
    <t>HLM</t>
  </si>
  <si>
    <t>Hulamin Ltd</t>
  </si>
  <si>
    <t>n/a</t>
  </si>
  <si>
    <t>South Africa</t>
  </si>
  <si>
    <t>MRF</t>
  </si>
  <si>
    <t>Merafe Resources Ltd</t>
  </si>
  <si>
    <t>Mining</t>
  </si>
  <si>
    <t>Basic Materials</t>
  </si>
  <si>
    <t>Canada</t>
  </si>
  <si>
    <t>South Africa</t>
  </si>
  <si>
    <t>PLN</t>
  </si>
  <si>
    <t>Platmin Ltd</t>
  </si>
  <si>
    <t>Mining</t>
  </si>
  <si>
    <t>Basic Materials</t>
  </si>
  <si>
    <t>Johannesburg</t>
  </si>
  <si>
    <t>Australia SE</t>
  </si>
  <si>
    <t>CZA</t>
  </si>
  <si>
    <t>Coal of Africa Ltd</t>
  </si>
  <si>
    <t>MTX</t>
  </si>
  <si>
    <t>Metorex Ltd</t>
  </si>
  <si>
    <t>Nigerian SE</t>
  </si>
  <si>
    <t>Nigeria</t>
  </si>
  <si>
    <t>OAO</t>
  </si>
  <si>
    <t>Oando Plc</t>
  </si>
  <si>
    <t>PAM</t>
  </si>
  <si>
    <t>Palabora Mining Company Ltd</t>
  </si>
  <si>
    <t>Great Basin Gold Ltd</t>
  </si>
  <si>
    <t>OPT</t>
  </si>
  <si>
    <t>Optimum Coal Holdings Ltd</t>
  </si>
  <si>
    <t>MVL</t>
  </si>
  <si>
    <t>Mvelaphanda Resources Ltd</t>
  </si>
  <si>
    <t>EHS</t>
  </si>
  <si>
    <t>Shandong Gold-Mining Company Ltd</t>
  </si>
  <si>
    <t>Oil&amp; Gas</t>
  </si>
  <si>
    <t>Shanghai</t>
  </si>
  <si>
    <t>Hong Kong</t>
  </si>
  <si>
    <t>China Oilfield Services Limited - A Share</t>
  </si>
  <si>
    <t>JIANGXI COPPER CO., LTD - A Share</t>
  </si>
  <si>
    <t>ZIJIN MINING GROUP CO.,LTD - A Share</t>
  </si>
  <si>
    <t>China Coal Energy Company Limited - A Share</t>
  </si>
  <si>
    <t>2600.SS</t>
  </si>
  <si>
    <t>Australia SE</t>
  </si>
  <si>
    <t>AQP</t>
  </si>
  <si>
    <t>Aquarius Platinum Ltd</t>
  </si>
  <si>
    <t>n/a</t>
  </si>
  <si>
    <t>South Africa</t>
  </si>
  <si>
    <t>ASR</t>
  </si>
  <si>
    <t>Assore Ltd</t>
  </si>
  <si>
    <t>Mining</t>
  </si>
  <si>
    <t>Basic Materials</t>
  </si>
  <si>
    <t>Johannesburg</t>
  </si>
  <si>
    <t>HAR</t>
  </si>
  <si>
    <t>Harmony Gold Mining Company Ltd</t>
  </si>
  <si>
    <t>n/a</t>
  </si>
  <si>
    <t>South Africa</t>
  </si>
  <si>
    <t>ACL</t>
  </si>
  <si>
    <t>ArcelorMittal South Africa Ltd</t>
  </si>
  <si>
    <t>Mining</t>
  </si>
  <si>
    <t>PetroChina Company Limited - A Share</t>
  </si>
  <si>
    <t>Industry</t>
  </si>
  <si>
    <t>Market Cap, RMB (M)</t>
  </si>
  <si>
    <t>Currency traded in: Chinese Renmibi</t>
  </si>
  <si>
    <t>EXCHANGE: Shanghai Stock Exchange</t>
  </si>
  <si>
    <t>*Converted at 1 ZAR = 0.104852 EUR, the mid-market global exchange rate on 3.1.11; subject to fluctuation (source: www.xe.com/ucc)</t>
  </si>
  <si>
    <t>RAW DATA SOURCE: http://www.sharedata.co.za/index/basicresourcesmining.htm</t>
  </si>
  <si>
    <t>Mining</t>
  </si>
  <si>
    <t>RSG</t>
  </si>
  <si>
    <t>Resource Generation Ltd</t>
  </si>
  <si>
    <t>BRC DiamondCore Ltd</t>
  </si>
  <si>
    <t>IRA</t>
  </si>
  <si>
    <t>Infrasors Holdings Ltd</t>
  </si>
  <si>
    <t>Rockwell Diamonds Inc</t>
  </si>
  <si>
    <t>Det norske oljeselskap ASA</t>
  </si>
  <si>
    <t>SEVAN</t>
  </si>
  <si>
    <t>Sevan Marine</t>
  </si>
  <si>
    <t>Avocet Mining</t>
  </si>
  <si>
    <t>NSG</t>
  </si>
  <si>
    <t>Basic Materials</t>
  </si>
  <si>
    <t>Johannesburg</t>
  </si>
  <si>
    <t>LON</t>
  </si>
  <si>
    <t>Lonmin plc</t>
  </si>
  <si>
    <t>Uranium One Inc</t>
  </si>
  <si>
    <t>ARI</t>
  </si>
  <si>
    <t>African Rainbow Minerals Ltd</t>
  </si>
  <si>
    <t>EXX</t>
  </si>
  <si>
    <t>Exxaro Resources Ltd</t>
  </si>
  <si>
    <t>n/a</t>
  </si>
  <si>
    <t>South Africa</t>
  </si>
  <si>
    <t>GFI</t>
  </si>
  <si>
    <t>Gold Fields Ltd</t>
  </si>
  <si>
    <t>Mining</t>
  </si>
  <si>
    <t>Basic Materials</t>
  </si>
  <si>
    <t>Johannesburg</t>
  </si>
  <si>
    <t>IMP</t>
  </si>
  <si>
    <t>Impala Platinum Holdings Ltd</t>
  </si>
  <si>
    <t>AngloGold Ashanti Ltd</t>
  </si>
  <si>
    <t>KIO</t>
  </si>
  <si>
    <t>Kumba Iron Ore Ltd</t>
  </si>
  <si>
    <t>Brussels</t>
  </si>
  <si>
    <t>AMS</t>
  </si>
  <si>
    <t>Anglo Platinum Ltd</t>
  </si>
  <si>
    <t>SOLBE1</t>
  </si>
  <si>
    <t>Sasol Ltd</t>
  </si>
  <si>
    <t>SOL</t>
  </si>
  <si>
    <t>AGL</t>
  </si>
  <si>
    <t>Anglo American plc</t>
  </si>
  <si>
    <t>Australia</t>
  </si>
  <si>
    <t>South Africa</t>
  </si>
  <si>
    <t>BIL</t>
  </si>
  <si>
    <t>BHP Billiton Plc</t>
  </si>
  <si>
    <t>Sub-sector</t>
  </si>
  <si>
    <t>Village Main Reef Gold Mining Co (1934) Ltd</t>
  </si>
  <si>
    <t>Mining</t>
  </si>
  <si>
    <t>Basic Materials</t>
  </si>
  <si>
    <t>Johannesburg</t>
  </si>
  <si>
    <t>JBL</t>
  </si>
  <si>
    <t>Jubilee Platinum Plc</t>
  </si>
  <si>
    <t>n/a</t>
  </si>
  <si>
    <t>South Africa</t>
  </si>
  <si>
    <t>ART</t>
  </si>
  <si>
    <t>Argent Industrial Ltd</t>
  </si>
  <si>
    <t>Industrial Metals and Mining</t>
  </si>
  <si>
    <t>Market Cap, Euros (M)*</t>
  </si>
  <si>
    <t>Market Cap, Rand (M)</t>
  </si>
  <si>
    <t>Home country if different</t>
  </si>
  <si>
    <t>Currency traded in: South African Rand</t>
  </si>
  <si>
    <t>EXCHANGE: Johannesburg Stock Exchange</t>
  </si>
  <si>
    <t>* Converted at 1 NOK = 0.128735 EUR, the mid-market global exchange rate on 2.26.11; subject to fluctuation (source: www.xe.com/ucc)</t>
  </si>
  <si>
    <t>Oil &amp; Gas Producers</t>
  </si>
  <si>
    <t>SCL</t>
  </si>
  <si>
    <t>SacOil Holdings Ltd</t>
  </si>
  <si>
    <t>DRDGOLD Ltd</t>
  </si>
  <si>
    <t>FUM</t>
  </si>
  <si>
    <t>SNU</t>
  </si>
  <si>
    <t>Sentula Mining Ltd</t>
  </si>
  <si>
    <t>PAN</t>
  </si>
  <si>
    <t>Pan African Resources PLC</t>
  </si>
  <si>
    <t>PET</t>
  </si>
  <si>
    <t>Petmin Ltd</t>
  </si>
  <si>
    <t>WEZ</t>
  </si>
  <si>
    <t>Wesizwe Platinum Ltd</t>
  </si>
  <si>
    <t>Witwatersrand Consolidated Gold Resources Ltd</t>
  </si>
  <si>
    <t>Mining</t>
  </si>
  <si>
    <t>Basic Materials</t>
  </si>
  <si>
    <t>Johannesburg</t>
  </si>
  <si>
    <t>Toronto</t>
  </si>
  <si>
    <t>Canada</t>
  </si>
  <si>
    <t>South Africa</t>
  </si>
  <si>
    <t>ARQ</t>
  </si>
  <si>
    <t>Anooraq Resources Corporation</t>
  </si>
  <si>
    <t>Mining</t>
  </si>
  <si>
    <t>Basic Materials</t>
  </si>
  <si>
    <t>Johannesburg</t>
  </si>
  <si>
    <t>Australia</t>
  </si>
  <si>
    <t>RAW DATA SOURCES: http://www.oslobors.no/ob_eng/markedsaktivitet/stockList?newt__sector=10&amp;newt__menuCtx=1.1.6 and http://oslobors.no/ob_eng/obnewsletter/download/ad41ea6b02a1b7148ef577e0973a7034/file/file/HJEMSTATSLISTE%20PER%2018%20februar%202011.pdf, http://oslobors.no/ob_eng/Oslo-Boers/Listing/Shares-and-equity-certificates/Listed-companies-home-state-etc</t>
  </si>
  <si>
    <t>Energy</t>
  </si>
  <si>
    <t>Energy</t>
  </si>
  <si>
    <t>none</t>
  </si>
  <si>
    <t>Oslo</t>
  </si>
  <si>
    <t>n/a</t>
  </si>
  <si>
    <t>Norway</t>
  </si>
  <si>
    <t>Norway</t>
  </si>
  <si>
    <t>AKFP</t>
  </si>
  <si>
    <t>Aker Floating Production</t>
  </si>
  <si>
    <t>Norway</t>
  </si>
  <si>
    <t>GTB</t>
  </si>
  <si>
    <t>GTB Invest</t>
  </si>
  <si>
    <t>Materials</t>
  </si>
  <si>
    <t>IGE</t>
  </si>
  <si>
    <t>IGE Resources AB</t>
  </si>
  <si>
    <t>RXT</t>
  </si>
  <si>
    <t>Reservoir Exploration Technology</t>
  </si>
  <si>
    <t>PDR</t>
  </si>
  <si>
    <t>Petrolia</t>
  </si>
  <si>
    <t>BMA</t>
  </si>
  <si>
    <t>Byggma</t>
  </si>
  <si>
    <t>GGG</t>
  </si>
  <si>
    <t>Evraz Highveld Steel and Vanadium Ltd</t>
  </si>
  <si>
    <t>Eastern Platinum Ltd</t>
  </si>
  <si>
    <t>n/a</t>
  </si>
  <si>
    <t>RBP</t>
  </si>
  <si>
    <t>Royal Bafokeng Platinum Ltd</t>
  </si>
  <si>
    <t>NHM</t>
  </si>
  <si>
    <t>Northam Platinum Ltd</t>
  </si>
  <si>
    <t>Johannesburg, London</t>
  </si>
  <si>
    <t>Cyprus</t>
  </si>
  <si>
    <t>SBX</t>
  </si>
  <si>
    <t>SeaBird Exploration Ltd</t>
  </si>
  <si>
    <t>BERGEN</t>
  </si>
  <si>
    <t>Bergen Group</t>
  </si>
  <si>
    <t>NEC</t>
  </si>
  <si>
    <t>Norse Energy Corp.</t>
  </si>
  <si>
    <t>IOX</t>
  </si>
  <si>
    <t>InterOil Exploration and Production</t>
  </si>
  <si>
    <t>EOC</t>
  </si>
  <si>
    <t>MIS</t>
  </si>
  <si>
    <t>Maritime Industrial Services Co Ltd. Inc</t>
  </si>
  <si>
    <t>HAVI</t>
  </si>
  <si>
    <t>Havila Shipping</t>
  </si>
  <si>
    <t>IMSK</t>
  </si>
  <si>
    <t>I.M. Skaugen</t>
  </si>
  <si>
    <t>Energy</t>
  </si>
  <si>
    <t>none</t>
  </si>
  <si>
    <t>Oslo</t>
  </si>
  <si>
    <t>n/a</t>
  </si>
  <si>
    <t>Netherlands</t>
  </si>
  <si>
    <t>FAIR</t>
  </si>
  <si>
    <t>Fairstar Heavy Transport NV</t>
  </si>
  <si>
    <t>Energy</t>
  </si>
  <si>
    <t>none</t>
  </si>
  <si>
    <t>Oslo</t>
  </si>
  <si>
    <t>Rocksource</t>
  </si>
  <si>
    <t>Norway</t>
  </si>
  <si>
    <t>FOP</t>
  </si>
  <si>
    <t>Fred. OLondon SEn Production</t>
  </si>
  <si>
    <t>Energy</t>
  </si>
  <si>
    <t>Oslo</t>
  </si>
  <si>
    <t>n/a</t>
  </si>
  <si>
    <t>Norway</t>
  </si>
  <si>
    <t>EIOF</t>
  </si>
  <si>
    <t>Eidesvik Offshore</t>
  </si>
  <si>
    <t>Energy</t>
  </si>
  <si>
    <t>RISH</t>
  </si>
  <si>
    <t>GC Rieber Shipping</t>
  </si>
  <si>
    <t>SCI</t>
  </si>
  <si>
    <t>Scana Industrier</t>
  </si>
  <si>
    <t>FLOAT</t>
  </si>
  <si>
    <t>Floatel International</t>
  </si>
  <si>
    <t>PEN</t>
  </si>
  <si>
    <t>Panoro Energy ASA</t>
  </si>
  <si>
    <t>DESSC</t>
  </si>
  <si>
    <t>Deep Sea Supply Plc</t>
  </si>
  <si>
    <t>EMGS</t>
  </si>
  <si>
    <t>Electromagnetic Geoservices</t>
  </si>
  <si>
    <t>AGR</t>
  </si>
  <si>
    <t>AGR Group</t>
  </si>
  <si>
    <t>NOF</t>
  </si>
  <si>
    <t>Northern Offshore, Ltd. </t>
  </si>
  <si>
    <t>DETNOR</t>
  </si>
  <si>
    <t>Oil &amp; Gas Drilling and Exploration</t>
  </si>
  <si>
    <t>Norske Skogindustrier</t>
  </si>
  <si>
    <t>NAUR</t>
  </si>
  <si>
    <t>DOCK</t>
  </si>
  <si>
    <t>Dockwise</t>
  </si>
  <si>
    <t>SIOFF</t>
  </si>
  <si>
    <t>Siem Offshore</t>
  </si>
  <si>
    <t>NOR</t>
  </si>
  <si>
    <t>Norwegian Energy Company ASA (Noreco)</t>
  </si>
  <si>
    <t>SOFF</t>
  </si>
  <si>
    <t>Solstad Offshore</t>
  </si>
  <si>
    <t>DOF</t>
  </si>
  <si>
    <t>GRO</t>
  </si>
  <si>
    <t>Ganger Rolf</t>
  </si>
  <si>
    <t>AKD</t>
  </si>
  <si>
    <t>Aker Drilling</t>
  </si>
  <si>
    <t>SONG</t>
  </si>
  <si>
    <t>Songa Offshore</t>
  </si>
  <si>
    <t>BON</t>
  </si>
  <si>
    <t>Bonheur</t>
  </si>
  <si>
    <t>FAR</t>
  </si>
  <si>
    <t>Farstad Shipping</t>
  </si>
  <si>
    <t>GOL</t>
  </si>
  <si>
    <t>Golar LNG</t>
  </si>
  <si>
    <t>SEAW</t>
  </si>
  <si>
    <t>Seawell Ltd.</t>
  </si>
  <si>
    <t>Sector</t>
  </si>
  <si>
    <t>Secondary/other listings</t>
  </si>
  <si>
    <t>Premium listing</t>
  </si>
  <si>
    <t>AKER</t>
  </si>
  <si>
    <t>Aker</t>
  </si>
  <si>
    <t>Olso</t>
  </si>
  <si>
    <t>Frontline</t>
  </si>
  <si>
    <t>TGS-NOPEC Geophysical Company</t>
  </si>
  <si>
    <t>FOE</t>
  </si>
  <si>
    <t>Fred. OLondon SEn Energy</t>
  </si>
  <si>
    <t>PGS</t>
  </si>
  <si>
    <t>Petroleum Geo-Services</t>
  </si>
  <si>
    <t>AKSO</t>
  </si>
  <si>
    <t>Aker Solutions ASA</t>
  </si>
  <si>
    <t>NASDAQ</t>
  </si>
  <si>
    <t>SUBC</t>
  </si>
  <si>
    <t>Subsea 7</t>
  </si>
  <si>
    <t>NHY</t>
  </si>
  <si>
    <t>Norsk Hydro</t>
  </si>
  <si>
    <t>YAR</t>
  </si>
  <si>
    <t>Yara International ASA</t>
  </si>
  <si>
    <t>SDRL</t>
  </si>
  <si>
    <t>Seadrill</t>
  </si>
  <si>
    <t>STL</t>
  </si>
  <si>
    <t>Statoil</t>
  </si>
  <si>
    <t>Market Cap, NOK</t>
  </si>
  <si>
    <t xml:space="preserve">Currency traded in: Norway Kroner </t>
  </si>
  <si>
    <t>EXCHANGE: Oslo Bors</t>
  </si>
  <si>
    <t>* Converted at 1 BRL = 0.436441 EUR, the mid-market global exchange rate on 3.1.11; subject to fluctuation (source: www.xe.com/ucc)</t>
  </si>
  <si>
    <t xml:space="preserve">RAW DATA SOURCES: http://www.bmfbovespa.com.br/cias-listadas/empresas-listadas/BuscaEmpresaListada.aspx?idioma=en-us and company websites </t>
  </si>
  <si>
    <t>Exploration &amp; Refining</t>
  </si>
  <si>
    <t>Oil, Gas &amp; Biofuels</t>
  </si>
  <si>
    <t>Brazil</t>
  </si>
  <si>
    <t>n/a</t>
  </si>
  <si>
    <t>Brazil</t>
  </si>
  <si>
    <t>QGEP PART</t>
  </si>
  <si>
    <t>QGEP PARTICIPAÇÕES S.A.</t>
  </si>
  <si>
    <t>Exploration &amp; Refining</t>
  </si>
  <si>
    <t>Oil, Gas &amp; Biofuels</t>
  </si>
  <si>
    <t>not disclosed</t>
  </si>
  <si>
    <t>Australia</t>
  </si>
  <si>
    <t>KAROONBRASIL</t>
  </si>
  <si>
    <t>KAROON PETRÓLEO E GÁS S.A.</t>
  </si>
  <si>
    <t>Metalic Minerals</t>
  </si>
  <si>
    <t>Hindustan Petroleum Corp Ltd.</t>
  </si>
  <si>
    <t>NMDC</t>
  </si>
  <si>
    <t>Essar Oil Ltd.</t>
  </si>
  <si>
    <t>Bharat Petroleum Corpn Ltd.</t>
  </si>
  <si>
    <t>Coal India</t>
  </si>
  <si>
    <t>Oil India Ltd.</t>
  </si>
  <si>
    <t>Indian Oil Corporation Ltd.</t>
  </si>
  <si>
    <t xml:space="preserve">Oil &amp; Natural Gas Corporation </t>
  </si>
  <si>
    <t>Reliance Industries Ltd.</t>
  </si>
  <si>
    <t>Industry</t>
  </si>
  <si>
    <t>Market Cap, Rupee (Rs)</t>
  </si>
  <si>
    <t>Metalic Minerals</t>
  </si>
  <si>
    <t>Mining</t>
  </si>
  <si>
    <t>CENT AMAPA</t>
  </si>
  <si>
    <t>CENTENNIAL ASSET PARTICIP.AMAPA S.A.</t>
  </si>
  <si>
    <t>CENT MIN-RIO</t>
  </si>
  <si>
    <t>Grenland Group</t>
  </si>
  <si>
    <t>ITX</t>
  </si>
  <si>
    <t>Intex Resources ASA</t>
  </si>
  <si>
    <t>WRL</t>
  </si>
  <si>
    <t>Wentworth Resources</t>
  </si>
  <si>
    <t>REFINARIA DE PETROLEOS MANGUINHOS S.A.</t>
  </si>
  <si>
    <t>ECODIESEL</t>
  </si>
  <si>
    <t>BRASIL ECODIESEL IND COM BIO.OL.VEG.S.A.</t>
  </si>
  <si>
    <t>MMX MINER</t>
  </si>
  <si>
    <t>MMX MINERACAO E METALICOS S.A.</t>
  </si>
  <si>
    <t>Exploration &amp; Refining</t>
  </si>
  <si>
    <t>Oil, Gas &amp; Biofuels</t>
  </si>
  <si>
    <t>HRT PETROLEO</t>
  </si>
  <si>
    <t>HRT PARTICIPAÇÕES EM PETRÓLEO S.A.</t>
  </si>
  <si>
    <t>Brazil</t>
  </si>
  <si>
    <t>LITEL</t>
  </si>
  <si>
    <t>LITEL PARTICIPACOES S.A.</t>
  </si>
  <si>
    <t>OGX PETROLEO</t>
  </si>
  <si>
    <t>OGX PETROLEO E GAS PARTICIPACOES S.A.</t>
  </si>
  <si>
    <t>Metalic Minerals</t>
  </si>
  <si>
    <t>Mining</t>
  </si>
  <si>
    <t>Brazil, Paris, Hong Kong</t>
  </si>
  <si>
    <t>NYSE</t>
  </si>
  <si>
    <t>Canada</t>
  </si>
  <si>
    <t>VALE S.A.</t>
  </si>
  <si>
    <t>PETROBRAS</t>
  </si>
  <si>
    <t>PETROLEO BRASILEIRO S.A. PETROBRAS</t>
  </si>
  <si>
    <t>Sub-sector</t>
  </si>
  <si>
    <t>Sector</t>
  </si>
  <si>
    <t>Secondary/other listings</t>
  </si>
  <si>
    <t>Premium listing</t>
  </si>
  <si>
    <t>Market Cap, Euros*</t>
  </si>
  <si>
    <t>Market Cap, BRL</t>
  </si>
  <si>
    <t>Currency traded in: Brazilian Reais</t>
  </si>
  <si>
    <t>EXCHANGE: BM&amp;FBOVESPA BRAZIL</t>
  </si>
  <si>
    <t>*Converted at 1 INR = 0.0158290 EUR, the mid-market global exchange rate on 3.10.11; subject to fluctuation (source: www.xe.com/ucc)</t>
  </si>
  <si>
    <t>RAW DATA SOURCES: http://www.moneycontrol.com/stocks/marketstats/sec_performance/bse/homebody.php?indcode=0, www.bseindia.com</t>
  </si>
  <si>
    <t>Mining/Minerals</t>
  </si>
  <si>
    <t>Bombay SE</t>
  </si>
  <si>
    <t>India</t>
  </si>
  <si>
    <t>Kutch Minerals</t>
  </si>
  <si>
    <t>Metals - Non-ferrous</t>
  </si>
  <si>
    <t>National SE India</t>
  </si>
  <si>
    <t>Guj Intrux</t>
  </si>
  <si>
    <t>Natiional SE India</t>
  </si>
  <si>
    <t>Impex Ferro Tech</t>
  </si>
  <si>
    <t>Assoc Stone</t>
  </si>
  <si>
    <t>20 Microns</t>
  </si>
  <si>
    <t>Indsil Hydro</t>
  </si>
  <si>
    <t>015350</t>
  </si>
  <si>
    <t>PUSAN CTY GAS</t>
  </si>
  <si>
    <t>103140</t>
  </si>
  <si>
    <t>POONGSAN</t>
  </si>
  <si>
    <t>128660</t>
  </si>
  <si>
    <t>PJ METAL</t>
  </si>
  <si>
    <t>072530</t>
  </si>
  <si>
    <t>NM</t>
  </si>
  <si>
    <t>008350</t>
  </si>
  <si>
    <t>NAMSUN ALUM</t>
  </si>
  <si>
    <t>107590</t>
  </si>
  <si>
    <t>msc</t>
  </si>
  <si>
    <t>025820</t>
  </si>
  <si>
    <t>LEEKU IND</t>
  </si>
  <si>
    <t>008020</t>
  </si>
  <si>
    <t>KYUNGNAM ENGY</t>
  </si>
  <si>
    <t>012320</t>
  </si>
  <si>
    <t>KYUNGDONG GAS</t>
  </si>
  <si>
    <t>n/a</t>
  </si>
  <si>
    <t>Korea</t>
  </si>
  <si>
    <t>Alphageo</t>
  </si>
  <si>
    <t>Asian Oilfield Services</t>
  </si>
  <si>
    <t>Nagpur Power</t>
  </si>
  <si>
    <t>DNO</t>
  </si>
  <si>
    <t>DNO International</t>
  </si>
  <si>
    <t>PRS</t>
  </si>
  <si>
    <t>Prosafe</t>
  </si>
  <si>
    <t>BWO</t>
  </si>
  <si>
    <t>BW Offshore Limited</t>
  </si>
  <si>
    <t>National SE India</t>
  </si>
  <si>
    <t>Ram Ratna Wires</t>
  </si>
  <si>
    <t>Metals - Non-ferrous</t>
  </si>
  <si>
    <t>National SE India</t>
  </si>
  <si>
    <t>India</t>
  </si>
  <si>
    <t>Bilpower</t>
  </si>
  <si>
    <t>Bombay SE</t>
  </si>
  <si>
    <t>Interlink Petroleum</t>
  </si>
  <si>
    <t>Sah Petroleums</t>
  </si>
  <si>
    <t>Mining/Minerals</t>
  </si>
  <si>
    <t>VBC Ferro</t>
  </si>
  <si>
    <t>Natiional SE India</t>
  </si>
  <si>
    <t>Hira Ferro</t>
  </si>
  <si>
    <t>Precision Wires</t>
  </si>
  <si>
    <t>Deep Industries</t>
  </si>
  <si>
    <t>Resurge Mines and Minerals India</t>
  </si>
  <si>
    <t>Maithan Alloys</t>
  </si>
  <si>
    <t>Gujarat Natural</t>
  </si>
  <si>
    <t>Dolphin Offshore Enterprises</t>
  </si>
  <si>
    <t>Ashapura Mine</t>
  </si>
  <si>
    <t>Rohit Ferro Tec</t>
  </si>
  <si>
    <t>Shirpur Gold</t>
  </si>
  <si>
    <t>Ferro Alloys</t>
  </si>
  <si>
    <t>Tinplate</t>
  </si>
  <si>
    <t>Sandese Magnese and Iron Ores</t>
  </si>
  <si>
    <t>Selan Exploration Technology</t>
  </si>
  <si>
    <t>Diversified</t>
  </si>
  <si>
    <t>Gulf Oil Corporation Ltd.</t>
  </si>
  <si>
    <t>Shiv-Vani Oil &amp; Gas Drilling and Exploration Exploration Services Ltd.</t>
  </si>
  <si>
    <t>Indian Metals &amp;</t>
  </si>
  <si>
    <t>Aban Offshore Ltd.</t>
  </si>
  <si>
    <t>National SE India</t>
  </si>
  <si>
    <t>Bombay SE</t>
  </si>
  <si>
    <t>n/a</t>
  </si>
  <si>
    <t>India</t>
  </si>
  <si>
    <t>Hindustan Oil Exploration Co. Ltd.</t>
  </si>
  <si>
    <t>Mining/Minerals</t>
  </si>
  <si>
    <t>Orissa Minerals</t>
  </si>
  <si>
    <t>Indraprastha Gas Ltd.</t>
  </si>
  <si>
    <t>Natiional SE India</t>
  </si>
  <si>
    <t>Guj Mineral</t>
  </si>
  <si>
    <t>Gujarat Gas Company Ltd.</t>
  </si>
  <si>
    <t>Gujarat State Petronet Ltd.</t>
  </si>
  <si>
    <t>MOIL</t>
  </si>
  <si>
    <t>Petronet LNG Ltd.</t>
  </si>
  <si>
    <t>Sesa Goa</t>
  </si>
  <si>
    <t>Metals - Non-ferrous</t>
  </si>
  <si>
    <t>Hind Copper</t>
  </si>
  <si>
    <t>Chennai Petroleum Corporation Ltd.</t>
  </si>
  <si>
    <t>Hind Zinc</t>
  </si>
  <si>
    <t>Sterlite Ind</t>
  </si>
  <si>
    <t>Gail (India) Ltd.</t>
  </si>
  <si>
    <t>Cairn India Ltd.</t>
  </si>
  <si>
    <t>Mangalore Refinery &amp; Petro Ltd.</t>
  </si>
  <si>
    <t>026870</t>
  </si>
  <si>
    <t>DAEHAN CTY GAS</t>
  </si>
  <si>
    <t>117580</t>
  </si>
  <si>
    <t>DAEGUCITYGAS</t>
  </si>
  <si>
    <t>012800</t>
  </si>
  <si>
    <t>DAECHANG</t>
  </si>
  <si>
    <t>018470</t>
  </si>
  <si>
    <t>CHOIL ALUMINUM</t>
  </si>
  <si>
    <t>ALDEX</t>
  </si>
  <si>
    <t>Market Cap, KRW</t>
  </si>
  <si>
    <t>Currency traded in: Korean Won</t>
  </si>
  <si>
    <t>EXCHANGE: Korean Stock Exchange</t>
  </si>
  <si>
    <t>**Converted at 1 JPY = 0.00884787 EUR, the mid-market global exchange rate on 3.10.11; subject to fluctuation (source: www.xe.com/ucc)</t>
  </si>
  <si>
    <t>CENTENNIAL ASSET PARTICIP.MINAS-RIO S.A.</t>
  </si>
  <si>
    <t>PET MANGUINH</t>
  </si>
  <si>
    <t>RAW DATA SOURCE: http://www.tse.or.jp/tseHpFront/HPLCDS0101E.do?method=init&amp;callJorEFlg=1</t>
  </si>
  <si>
    <t>Tokyo SE</t>
  </si>
  <si>
    <t>Japan</t>
  </si>
  <si>
    <t>Tori Holdings CO.LTD.</t>
  </si>
  <si>
    <t>TOTOKU ELECTRIC CO.LTD.</t>
  </si>
  <si>
    <t xml:space="preserve">Osaka </t>
  </si>
  <si>
    <t>NIPPON SHINDO CO.LTD.</t>
  </si>
  <si>
    <t>NIHON SEIKO CO.LTD</t>
  </si>
  <si>
    <t>Sumiseki HoldingsInc.</t>
  </si>
  <si>
    <t>HIRAKAWA HEWTECH CORP.</t>
  </si>
  <si>
    <t>Oki Electric Cable Co.Ltd.</t>
  </si>
  <si>
    <t>Oil &amp; Coal Products</t>
  </si>
  <si>
    <t>NIPPON SEIRO CO.LTD.</t>
  </si>
  <si>
    <t>Industrial classification system: Other</t>
  </si>
  <si>
    <t>Currency traded in: Indian Rupee</t>
  </si>
  <si>
    <t>EXCHANGE: Bombay Stock Exchange</t>
  </si>
  <si>
    <t>* Converted at 1 KRW = 0.000644376 EUR, the mid-market global exchange rate on 3.01.11; subject to fluctuation (source: www.xe.com/ucc)</t>
  </si>
  <si>
    <t>RAW DATA SOURCES: http://eng.krx.co.kr/m6/m6_1/m6_1_1/JHPENG06001_01.jsp</t>
  </si>
  <si>
    <t>Manufacture of Refined Petroleum Products</t>
  </si>
  <si>
    <t>Korea</t>
  </si>
  <si>
    <t>Korea</t>
  </si>
  <si>
    <t>096770</t>
  </si>
  <si>
    <t>SK Innovation</t>
  </si>
  <si>
    <t>010950</t>
  </si>
  <si>
    <t>S-Oil</t>
  </si>
  <si>
    <t>003650</t>
  </si>
  <si>
    <t>MICHANG OIL</t>
  </si>
  <si>
    <t>014530</t>
  </si>
  <si>
    <t>KUKDONG OIL &amp; CHEM</t>
  </si>
  <si>
    <t>002960</t>
  </si>
  <si>
    <t>HANKOOK SHELL OIL</t>
  </si>
  <si>
    <t>003650</t>
  </si>
  <si>
    <t>Michang Oil</t>
  </si>
  <si>
    <t>Manufacture of Basic Precious and Non-ferrous Metals</t>
  </si>
  <si>
    <t>000670</t>
  </si>
  <si>
    <t>YOUNGPOONG</t>
  </si>
  <si>
    <t>Manufacture of Gas, Distribution of Gaseous Fuel Through Mains</t>
  </si>
  <si>
    <t>015360</t>
  </si>
  <si>
    <t>YESCO</t>
  </si>
  <si>
    <t>Extraction of Crude Petroleum and Natural Gas</t>
  </si>
  <si>
    <t>038500</t>
  </si>
  <si>
    <t>Tongyang Cement &amp; Energy</t>
  </si>
  <si>
    <t>017390</t>
  </si>
  <si>
    <t>SEOUL CTY GAS</t>
  </si>
  <si>
    <t>004690</t>
  </si>
  <si>
    <t>SAMCHULLY</t>
  </si>
  <si>
    <t>006110</t>
  </si>
  <si>
    <t>SAMA ALUM</t>
  </si>
  <si>
    <t>AHRESTY CORPORATION</t>
  </si>
  <si>
    <t>Yushiro Chemical Industry Co.Ltd</t>
  </si>
  <si>
    <t>SWCC SHOWA HOLDINGS CO.LTD.</t>
  </si>
  <si>
    <t>Mining</t>
  </si>
  <si>
    <t>Fukuoka</t>
  </si>
  <si>
    <t>MITSUI MATSUSHIMA CO.LTD</t>
  </si>
  <si>
    <t>Sumitomo Light Metal IndustriesLtd.</t>
  </si>
  <si>
    <t>TATSUTA ELECTRIC WIRE AND CABLE CO.LTD.</t>
  </si>
  <si>
    <t>Kanto Natural Gas Development Co.Ltd.</t>
  </si>
  <si>
    <t>Nittetsu Mining Co.Ltd.</t>
  </si>
  <si>
    <t>FURUKAWA CO.LTD.</t>
  </si>
  <si>
    <t>AOC Holdings Inc.</t>
  </si>
  <si>
    <t>Furukawa-Sky Aluminum Corp.</t>
  </si>
  <si>
    <t>n/a</t>
  </si>
  <si>
    <t>Japan</t>
  </si>
  <si>
    <t>Toho Zinc CO.Ltd.</t>
  </si>
  <si>
    <t>none</t>
  </si>
  <si>
    <t>Tokyo SE</t>
  </si>
  <si>
    <t>Facor Alloys</t>
  </si>
  <si>
    <t>Metals - Non-ferrous</t>
  </si>
  <si>
    <t>Hitachi CableLtd.</t>
  </si>
  <si>
    <t xml:space="preserve">Osaka </t>
  </si>
  <si>
    <t>Nippon Light Metal CompanyLtd.</t>
  </si>
  <si>
    <t>n/a</t>
  </si>
  <si>
    <t>Japan</t>
  </si>
  <si>
    <t>TOHO TITANIUM COMPANYLIMITED</t>
  </si>
  <si>
    <t>none</t>
  </si>
  <si>
    <t>Tokyo SE</t>
  </si>
  <si>
    <t>Fujikura Ltd.</t>
  </si>
  <si>
    <t>DOWA HOLDINGS CO.LTD.</t>
  </si>
  <si>
    <t>Mitsui Mining and Smelting CompanyLimited</t>
  </si>
  <si>
    <t>OSAKA Titanium technologies Co.Ltd.</t>
  </si>
  <si>
    <t>Mining</t>
  </si>
  <si>
    <t>Japan Petroleum Exploration Co.Ltd.</t>
  </si>
  <si>
    <t>Furukawa Electric Co.Ltd.</t>
  </si>
  <si>
    <t>Osaka, Nagoya</t>
  </si>
  <si>
    <t>COSMO OIL COMPANYLIMITED</t>
  </si>
  <si>
    <t>SHOWA SHELL SEKIYU K.K</t>
  </si>
  <si>
    <t>Idemitsu Kosan Co.Ltd.</t>
  </si>
  <si>
    <t>Mitsubishi Materials Corporation</t>
  </si>
  <si>
    <t>TonenGeneral Sekiyu K.K.</t>
  </si>
  <si>
    <t>Sumitomo Metal Mining Co.Ltd.</t>
  </si>
  <si>
    <t>Sumitomo Electric IndustriesLtd.</t>
  </si>
  <si>
    <t>JX HoldingsInc.</t>
  </si>
  <si>
    <t>INPEX CORPORATION</t>
  </si>
  <si>
    <t>Stock Price, 3.10.11</t>
  </si>
  <si>
    <t>Number of Outstanding Shares</t>
  </si>
  <si>
    <t>Industry</t>
  </si>
  <si>
    <t>Secondary/other listings</t>
  </si>
  <si>
    <t>Premium listing</t>
  </si>
  <si>
    <t>Market Cap, Euros** Mil.</t>
  </si>
  <si>
    <t>010130</t>
  </si>
  <si>
    <t>KOR ZINC</t>
  </si>
  <si>
    <t>none</t>
  </si>
  <si>
    <t>036460</t>
  </si>
  <si>
    <t>Kogas</t>
  </si>
  <si>
    <t>034590</t>
  </si>
  <si>
    <t>INCHON CITY GAS</t>
  </si>
  <si>
    <t>032560</t>
  </si>
  <si>
    <t>HwangKum S&amp;T</t>
  </si>
  <si>
    <t>005110</t>
  </si>
  <si>
    <t>Hanchang</t>
  </si>
  <si>
    <t>n/a</t>
  </si>
  <si>
    <t>Korea</t>
  </si>
  <si>
    <t>038870</t>
  </si>
  <si>
    <t>Ecoenergy Holdings</t>
  </si>
  <si>
    <t>none</t>
  </si>
  <si>
    <t>079960</t>
  </si>
  <si>
    <t>DONGYANG GC</t>
  </si>
  <si>
    <t>Mining of coal and lignite</t>
  </si>
  <si>
    <t>003580</t>
  </si>
  <si>
    <t>DONGWON</t>
  </si>
  <si>
    <t>007480</t>
  </si>
  <si>
    <t>DAIHAN EUNPAKGY</t>
  </si>
  <si>
    <t>069460</t>
  </si>
  <si>
    <t>DAEHO AL</t>
  </si>
  <si>
    <t>**Converted at 1 CHF = 0.773879 EUR, the global mid-market rate on 3.10.11, subject to fluctuation (source: www.xe.com/ucc)</t>
  </si>
  <si>
    <t>*Calculated as # of outstanding shares times end of day share price on 3.10.11</t>
  </si>
  <si>
    <t>Market Cap, JPY Mil.*</t>
  </si>
  <si>
    <t>Home country if different</t>
  </si>
  <si>
    <t>Country of incorporation</t>
  </si>
  <si>
    <t>Company name</t>
  </si>
  <si>
    <t>Industrial classification system: Other</t>
  </si>
  <si>
    <t>Currency traded in: Japanese Yen</t>
  </si>
  <si>
    <t>EXCHANGE: Tokyo Stock Exchange</t>
  </si>
  <si>
    <t>*Calculated as # of outstanding shares X end of day share price on 3.10.11</t>
  </si>
  <si>
    <t>*Converted at 1.00 CNY = 0.110609 EUR, the mid-market global exchange rate on 3.01.11; subject to fluctuation (source: www.xe.com/ucc)</t>
  </si>
  <si>
    <t>RAW DATA SOURCES:  http://www.szse.cn/main/en/marketdata/stockinformation/ and http://investing.businessweek.com/research/sectorandindustry/overview/sectorlanding.asp?region=us</t>
  </si>
  <si>
    <t>B Mining</t>
  </si>
  <si>
    <t>Shenzhen SE</t>
  </si>
  <si>
    <t>Shenzhen SE</t>
  </si>
  <si>
    <t>China</t>
  </si>
  <si>
    <t>002207</t>
  </si>
  <si>
    <t>XINJIANG ZHUNDONG PETROLEUM</t>
  </si>
  <si>
    <t>none</t>
  </si>
  <si>
    <t>Shenzhen SE</t>
  </si>
  <si>
    <t>n/a</t>
  </si>
  <si>
    <t>China</t>
  </si>
  <si>
    <t>300084</t>
  </si>
  <si>
    <t>LANZHOU HAIMO TECHNOLOGIES</t>
  </si>
  <si>
    <t>200053</t>
  </si>
  <si>
    <t>CHIWAN BASE -B</t>
  </si>
  <si>
    <t>none</t>
  </si>
  <si>
    <t>Shenzhen SE</t>
  </si>
  <si>
    <t>300164</t>
  </si>
  <si>
    <t>TONG OIL TOOLS</t>
  </si>
  <si>
    <t>000552</t>
  </si>
  <si>
    <t>GANSU JINGYUAN COAL INDUST</t>
  </si>
  <si>
    <t>OIL, GAS &amp; CONSUMABLE FUELS </t>
  </si>
  <si>
    <t>001896</t>
  </si>
  <si>
    <t>HENAN YUNENG HOLDINGS CO</t>
  </si>
  <si>
    <t>300191</t>
  </si>
  <si>
    <t>SINO GEOPHYSICAL CO LTD</t>
  </si>
  <si>
    <t>000899</t>
  </si>
  <si>
    <t>JIANGXI GANNENG CO</t>
  </si>
  <si>
    <t>002554</t>
  </si>
  <si>
    <t>CHINA OIL HBP SCIENCE &amp; TE</t>
  </si>
  <si>
    <t>300157</t>
  </si>
  <si>
    <t>LANDOCEAN ENERGY SERVICES</t>
  </si>
  <si>
    <t>002340</t>
  </si>
  <si>
    <t>SHENZHEN GREEN ECO-MANU</t>
  </si>
  <si>
    <t>000767</t>
  </si>
  <si>
    <t>MORESCO Corporation</t>
  </si>
  <si>
    <t>BP Castrol K.K.</t>
  </si>
  <si>
    <t>Canare Electric Co.Ltd.</t>
  </si>
  <si>
    <t>n/a</t>
  </si>
  <si>
    <t>Japan</t>
  </si>
  <si>
    <t>Onamba Co.Ltd.</t>
  </si>
  <si>
    <t xml:space="preserve">Osaka </t>
  </si>
  <si>
    <t>Tokyo SE</t>
  </si>
  <si>
    <t>Chugai Mining Co.Ltd.</t>
  </si>
  <si>
    <t>NICHIREKI CO.LTD.</t>
  </si>
  <si>
    <t>DAIKI ALUMINIUM INDUSTRY CO.LTD.</t>
  </si>
  <si>
    <t>TOA OIL COMPANYLIMITED</t>
  </si>
  <si>
    <t>LOHN</t>
  </si>
  <si>
    <t>Looser Holding AG</t>
  </si>
  <si>
    <t>Vetropack Holding AG</t>
  </si>
  <si>
    <t>STLN</t>
  </si>
  <si>
    <t>SCHMOLZ+BICKENBACH AG</t>
  </si>
  <si>
    <t>PPHN</t>
  </si>
  <si>
    <t>Petroplus Holdings AG</t>
  </si>
  <si>
    <t>Mining</t>
  </si>
  <si>
    <t>SIX Swiss Exchange, NYSE, NASDAQ Dubai, Brussels</t>
  </si>
  <si>
    <t>Johannesburg SE</t>
  </si>
  <si>
    <t>GOLI</t>
  </si>
  <si>
    <t>Gold Fields Limited</t>
  </si>
  <si>
    <t>Oil Equipment  Services &amp; Distribution</t>
  </si>
  <si>
    <t>Weatherford International Ltd</t>
  </si>
  <si>
    <t xml:space="preserve">NYSE </t>
  </si>
  <si>
    <t>n/a</t>
  </si>
  <si>
    <t>Switzerland</t>
  </si>
  <si>
    <t>RIGN</t>
  </si>
  <si>
    <t>Essar Oil</t>
  </si>
  <si>
    <t>BPCL</t>
  </si>
  <si>
    <t>RYOBI LIMITED</t>
  </si>
  <si>
    <t>Mining</t>
  </si>
  <si>
    <t>Japan Drilling Co.Ltd.</t>
  </si>
  <si>
    <t>Asahi HoldingsInc.</t>
  </si>
  <si>
    <t>Transocean Ltd</t>
  </si>
  <si>
    <t>BHI</t>
  </si>
  <si>
    <t>Baker Hughes Incorporated</t>
  </si>
  <si>
    <t>Mining</t>
  </si>
  <si>
    <t>SIX Swiss Exchange</t>
  </si>
  <si>
    <t>London SE</t>
  </si>
  <si>
    <t>London SE</t>
  </si>
  <si>
    <t>XTAN</t>
  </si>
  <si>
    <t>Xstrata plc  London</t>
  </si>
  <si>
    <t>AAM</t>
  </si>
  <si>
    <t>USA</t>
  </si>
  <si>
    <t>France</t>
  </si>
  <si>
    <t>Schlumberger Limited</t>
  </si>
  <si>
    <t>Number of shares outstanding</t>
  </si>
  <si>
    <t>stock price 3.11.11</t>
  </si>
  <si>
    <t>Sector</t>
  </si>
  <si>
    <t>Secondary/other listings</t>
  </si>
  <si>
    <t>Premium listing</t>
  </si>
  <si>
    <t>Market Cap, Euros**</t>
  </si>
  <si>
    <t>Market Cap, CHF*</t>
  </si>
  <si>
    <t>SHANXI ZHANGZE ELEC POWER</t>
  </si>
  <si>
    <t>000762</t>
  </si>
  <si>
    <t>TIBET MINERAL DEVELOPMENT</t>
  </si>
  <si>
    <t>000939</t>
  </si>
  <si>
    <t xml:space="preserve">WUHAN KAIDI ELECTRIC-A </t>
  </si>
  <si>
    <t>n/a</t>
  </si>
  <si>
    <t>China</t>
  </si>
  <si>
    <t>000690</t>
  </si>
  <si>
    <t>GUANGDONG BAOLIHUA NEW</t>
  </si>
  <si>
    <t>002267</t>
  </si>
  <si>
    <t>SHAANXI NATURAL GAS</t>
  </si>
  <si>
    <t>000968</t>
  </si>
  <si>
    <t>TAIYUAN COAL GASIFICATION</t>
  </si>
  <si>
    <t>000655</t>
  </si>
  <si>
    <t>SHANDONG JINLING MINING CO</t>
  </si>
  <si>
    <t>none</t>
  </si>
  <si>
    <t>000780</t>
  </si>
  <si>
    <t>INNER MONGOLIA PINGZHUANG</t>
  </si>
  <si>
    <t>002353</t>
  </si>
  <si>
    <t>YANTAI JEREH OILFIELD</t>
  </si>
  <si>
    <t>002155</t>
  </si>
  <si>
    <t>CHENZHOU MINING GROUP CO</t>
  </si>
  <si>
    <t>000758</t>
  </si>
  <si>
    <t>CHINA NONFERROUS METAL IND</t>
  </si>
  <si>
    <t>000933</t>
  </si>
  <si>
    <t>HENAN SHENHUO COAL &amp; POWER</t>
  </si>
  <si>
    <t>002128</t>
  </si>
  <si>
    <t>HUOLINHE OPENCUT COAL IND</t>
  </si>
  <si>
    <t>000937</t>
  </si>
  <si>
    <t>JIZHONG ENERGY RESOURCES</t>
  </si>
  <si>
    <t>000983</t>
  </si>
  <si>
    <t>SHANXI XISHAN COAL &amp; ELEC</t>
  </si>
  <si>
    <t>Market Cap, Euros* (M)</t>
  </si>
  <si>
    <t>Market Cap, CNY (M)</t>
  </si>
  <si>
    <t>EXCHANGE: Shenzhen Stock Exchange</t>
  </si>
  <si>
    <t>EXCHANGE: SIX Swiss Exchange</t>
  </si>
  <si>
    <t>RAW DATA SOURCES: http://www.moneycontrol.com/stocks/marketstats/sec_performance/nse/homebody.php?indcode=0, www.nseindia.com</t>
  </si>
  <si>
    <t>Mining/Minerals</t>
  </si>
  <si>
    <t>Bombay SE</t>
  </si>
  <si>
    <t>NSE India</t>
  </si>
  <si>
    <t>not disclosed</t>
  </si>
  <si>
    <t>n/a</t>
  </si>
  <si>
    <t>India</t>
  </si>
  <si>
    <t>OSWALMIN</t>
  </si>
  <si>
    <t xml:space="preserve">Oswal Minerals </t>
  </si>
  <si>
    <t>AMLSTEEL</t>
  </si>
  <si>
    <t>AML Steel</t>
  </si>
  <si>
    <t>Metals - Non Ferrous</t>
  </si>
  <si>
    <t>CUBEXTUB</t>
  </si>
  <si>
    <t>Cubex Tubings</t>
  </si>
  <si>
    <t>IMPEXFERRO</t>
  </si>
  <si>
    <t>Impex FerroTech</t>
  </si>
  <si>
    <t>20MICRONS</t>
  </si>
  <si>
    <t>20 Microns</t>
  </si>
  <si>
    <t>Oil Drilling And Exploration</t>
  </si>
  <si>
    <t>ALPHAGEO  </t>
  </si>
  <si>
    <t>Alphageo</t>
  </si>
  <si>
    <t>SAHPETRO</t>
  </si>
  <si>
    <t>Sah Petroleums</t>
  </si>
  <si>
    <t>BILPOWER</t>
  </si>
  <si>
    <t>Bilpower</t>
  </si>
  <si>
    <t>DEEPIND</t>
  </si>
  <si>
    <t>Deep Industries</t>
  </si>
  <si>
    <t>RESURGERE </t>
  </si>
  <si>
    <t>Resurgere Mines</t>
  </si>
  <si>
    <t>NISSAN</t>
  </si>
  <si>
    <t>Nissan Copper</t>
  </si>
  <si>
    <t> ASHAPURMIN</t>
  </si>
  <si>
    <t>DOLPHINOFF</t>
  </si>
  <si>
    <t>Dolphin Offshor</t>
  </si>
  <si>
    <t>n/a</t>
  </si>
  <si>
    <t>India</t>
  </si>
  <si>
    <t>ROHITFERRO</t>
  </si>
  <si>
    <t>TINPLATE</t>
  </si>
  <si>
    <t>SELAN</t>
  </si>
  <si>
    <t>Selan Explore</t>
  </si>
  <si>
    <t>JINDRILL</t>
  </si>
  <si>
    <t>Jindal Drilling</t>
  </si>
  <si>
    <t>SHIV-VANI</t>
  </si>
  <si>
    <t>Shiv Vani Oil</t>
  </si>
  <si>
    <t>n/a</t>
  </si>
  <si>
    <t>India</t>
  </si>
  <si>
    <t>IMFA </t>
  </si>
  <si>
    <t>HINDOILEXP</t>
  </si>
  <si>
    <t>Hind Oil Explor</t>
  </si>
  <si>
    <t>ABAN</t>
  </si>
  <si>
    <t>Aban Offshore</t>
  </si>
  <si>
    <t>Oil Refineries</t>
  </si>
  <si>
    <t>CHENNPETRO</t>
  </si>
  <si>
    <t>Chennai Petro</t>
  </si>
  <si>
    <t>n/a</t>
  </si>
  <si>
    <t>India</t>
  </si>
  <si>
    <t>ORISSAMINE</t>
  </si>
  <si>
    <t>GMDCLTD</t>
  </si>
  <si>
    <t>IGL </t>
  </si>
  <si>
    <t>IndraprasthaGas</t>
  </si>
  <si>
    <t>GUJRATGAS</t>
  </si>
  <si>
    <t>Guj Gas</t>
  </si>
  <si>
    <t>GSPL</t>
  </si>
  <si>
    <t>Guj State Petro</t>
  </si>
  <si>
    <t>PETRONET</t>
  </si>
  <si>
    <t>Petronet LNG</t>
  </si>
  <si>
    <t>Oil Refineries</t>
  </si>
  <si>
    <t>MRPL</t>
  </si>
  <si>
    <t>HINDPETRO</t>
  </si>
  <si>
    <t>RAW DATA SOURCE: http://www.six-swiss-exchange.com/shares/companies/download/issuers_all_en.csv and http://www.six-swiss-exchange.com/shares/companies/issuer_list_en.html</t>
  </si>
  <si>
    <t>Industrial Metals</t>
  </si>
  <si>
    <t xml:space="preserve">none </t>
  </si>
  <si>
    <t>SIX Swiss Exchange</t>
  </si>
  <si>
    <t>SIX Swiss Exchange</t>
  </si>
  <si>
    <t>Switzerland</t>
  </si>
  <si>
    <t>ZWM</t>
  </si>
  <si>
    <t>Zwahlen &amp; Mayr SA</t>
  </si>
  <si>
    <t>Diversified business - includes gas</t>
  </si>
  <si>
    <t>Buenos Aires</t>
  </si>
  <si>
    <t>Argentina</t>
  </si>
  <si>
    <t>CADN</t>
  </si>
  <si>
    <t>Sociedad Comercial del Plata SA</t>
  </si>
  <si>
    <t>6624106</t>
  </si>
  <si>
    <t>SMET</t>
  </si>
  <si>
    <t>Swissmetal Holding AG</t>
  </si>
  <si>
    <t>General Industrials</t>
  </si>
  <si>
    <t>Lisbon</t>
  </si>
  <si>
    <t>Paris</t>
  </si>
  <si>
    <t xml:space="preserve">Deutsche Börse </t>
  </si>
  <si>
    <t>Frankfurt Stock Exchange</t>
  </si>
  <si>
    <t>BME Spanish Exchanges</t>
  </si>
  <si>
    <t>Madrid, Bilbao, Barcelona, Valencia</t>
  </si>
  <si>
    <t>Copenhagen</t>
  </si>
  <si>
    <t>Helsinki</t>
  </si>
  <si>
    <t>Iceland</t>
  </si>
  <si>
    <t>Stockholm</t>
  </si>
  <si>
    <t>Tallinn</t>
  </si>
  <si>
    <t>Riga</t>
  </si>
  <si>
    <t>Vilnius</t>
  </si>
  <si>
    <t>Toronto Stock Exchange</t>
  </si>
  <si>
    <t>Hong Kong Exchange</t>
  </si>
  <si>
    <t>% of Exchange Value from Extractive Sector</t>
  </si>
  <si>
    <t>Hindustan Petrol</t>
  </si>
  <si>
    <t>ESSAROIL</t>
  </si>
  <si>
    <t>Bharat Petroleum</t>
  </si>
  <si>
    <t>SESAGOA</t>
  </si>
  <si>
    <t xml:space="preserve">Sesa Goa </t>
  </si>
  <si>
    <t>HINDCOPPER</t>
  </si>
  <si>
    <t>OIL</t>
  </si>
  <si>
    <t>Oil India</t>
  </si>
  <si>
    <t>STER</t>
  </si>
  <si>
    <t>HINDZINC</t>
  </si>
  <si>
    <t>GAIL</t>
  </si>
  <si>
    <t>CAIRN</t>
  </si>
  <si>
    <t>Cairn India</t>
  </si>
  <si>
    <t>IOC</t>
  </si>
  <si>
    <t>IOC</t>
  </si>
  <si>
    <t>COALINDIA</t>
  </si>
  <si>
    <t xml:space="preserve">Coal India </t>
  </si>
  <si>
    <t>ONGC</t>
  </si>
  <si>
    <t>Oil and Natural Gas Corporation</t>
  </si>
  <si>
    <t>Oil Refineries</t>
  </si>
  <si>
    <t>RELIANCE</t>
  </si>
  <si>
    <t>Reliance</t>
  </si>
  <si>
    <t>Market Cap, Rupee (Rs)</t>
  </si>
  <si>
    <t>EXCHANGE: National Stock Exchange of India</t>
  </si>
  <si>
    <t>*Source: World Federation of Exchanges, YTD monthly statistics; online at http://www.world-exchanges.org/statistics/ytd-monthly; WFE reports in USD denominations; converted to EUROS based on global mid-market rate on mid-market global rate on 2.20.11; subject to fluctuations in exchange rate (xe.com/ucc)</t>
  </si>
  <si>
    <t>TOTAL EXTRACTIVE MARKET CAP</t>
  </si>
  <si>
    <t>Shenzhen SE</t>
  </si>
  <si>
    <t>Tokyo SE Group</t>
  </si>
  <si>
    <t>Japan</t>
  </si>
  <si>
    <t>Korea Exchange</t>
  </si>
  <si>
    <t>Korea</t>
  </si>
  <si>
    <t>BM&amp;FBOVESPA Brazil</t>
  </si>
  <si>
    <t>Oslo Børs</t>
  </si>
  <si>
    <t>National Stock Exchange India</t>
  </si>
  <si>
    <t>SIX Swiss Exchange</t>
  </si>
  <si>
    <t>Shanghai SE</t>
  </si>
  <si>
    <t>MICEX Russia</t>
  </si>
  <si>
    <t>Hong Kong Exchange</t>
  </si>
  <si>
    <t>China, SAR</t>
  </si>
  <si>
    <t>Toronto Stock Exchange</t>
  </si>
  <si>
    <t>Companies covered by Dodd-Frank Act, %</t>
  </si>
  <si>
    <t>% Share of Other Global Extractives Market Cap</t>
  </si>
  <si>
    <t>Extractives Market Cap, Euros</t>
  </si>
  <si>
    <t>Home country if different</t>
  </si>
  <si>
    <t>Country of Incorporation</t>
  </si>
  <si>
    <t>Country of incorporation</t>
  </si>
  <si>
    <t>Ticker</t>
  </si>
  <si>
    <t>Company name</t>
  </si>
  <si>
    <t>Industrial classification system: Other</t>
  </si>
  <si>
    <t>Currency traded in: Swiss Franc</t>
  </si>
  <si>
    <t>ICB Subsector Name</t>
  </si>
  <si>
    <t>EXXON MOBIL CORP</t>
  </si>
  <si>
    <t xml:space="preserve">XOM </t>
  </si>
  <si>
    <t>none</t>
  </si>
  <si>
    <t xml:space="preserve">PETROCHINA CO LTD </t>
  </si>
  <si>
    <t xml:space="preserve">PTR </t>
  </si>
  <si>
    <t>Hong Kong, New York</t>
  </si>
  <si>
    <t>BHP BILLITON PLC</t>
  </si>
  <si>
    <t xml:space="preserve">BBL </t>
  </si>
  <si>
    <t>ROYAL DUTCH SHELL PLC</t>
  </si>
  <si>
    <t xml:space="preserve">RDS/A </t>
  </si>
  <si>
    <t>New York, Amsterdam</t>
  </si>
  <si>
    <t>PETROLEO BRASILEIRO Petrobas</t>
  </si>
  <si>
    <t xml:space="preserve">PBR/A </t>
  </si>
  <si>
    <t>CHEVRON CORP</t>
  </si>
  <si>
    <t xml:space="preserve">CVX </t>
  </si>
  <si>
    <t>New York, Frankfurt</t>
  </si>
  <si>
    <t>VALE SA</t>
  </si>
  <si>
    <t xml:space="preserve">VALE </t>
  </si>
  <si>
    <t xml:space="preserve">TOT </t>
  </si>
  <si>
    <t>New York, Brussels, London</t>
  </si>
  <si>
    <t>RIO TINTO PLC</t>
  </si>
  <si>
    <t>New York, Amsterdam, Paris</t>
  </si>
  <si>
    <t>BP PLC-SPONS ADR</t>
  </si>
  <si>
    <t xml:space="preserve">BP </t>
  </si>
  <si>
    <t>SCHLUMBERGER LTD</t>
  </si>
  <si>
    <t xml:space="preserve">SLB </t>
  </si>
  <si>
    <t>Netherlands Antilles</t>
  </si>
  <si>
    <t>London, Paris, Amsterdam, Switzerland</t>
  </si>
  <si>
    <t>CONOCOPHILLIPS</t>
  </si>
  <si>
    <t xml:space="preserve">COP </t>
  </si>
  <si>
    <t xml:space="preserve">CEO </t>
  </si>
  <si>
    <t>CHINA PETROLEUM &amp; CHEM</t>
  </si>
  <si>
    <t xml:space="preserve">SNP </t>
  </si>
  <si>
    <t xml:space="preserve">LSE, Hong Kong, Shanghai Stock Exhange </t>
  </si>
  <si>
    <t>ENI SPA</t>
  </si>
  <si>
    <t xml:space="preserve">E </t>
  </si>
  <si>
    <t xml:space="preserve">Italy </t>
  </si>
  <si>
    <t>STATOIL ASA</t>
  </si>
  <si>
    <t>OCCIDENTAL PETROLEUM CORP</t>
  </si>
  <si>
    <t xml:space="preserve">OXY </t>
  </si>
  <si>
    <t>ECOPETROL SA</t>
  </si>
  <si>
    <t xml:space="preserve">EC </t>
  </si>
  <si>
    <t>SUNCOR ENERGY INC</t>
  </si>
  <si>
    <t xml:space="preserve">SU </t>
  </si>
  <si>
    <t>Value of Extractive Sector on Various Exchanges</t>
  </si>
  <si>
    <t>Stock Exchange</t>
  </si>
  <si>
    <t>Extractive Sector Market Cap, Euros</t>
  </si>
  <si>
    <t>% of Companies Covered by SEC Rules</t>
  </si>
  <si>
    <t>n/a</t>
  </si>
  <si>
    <t>n/a</t>
  </si>
  <si>
    <t>London SE Group (London and Italy)</t>
  </si>
  <si>
    <t>NYSE Euronext (Amsterdam, Brussels, Lisbon, Paris)</t>
  </si>
  <si>
    <t>Deutsche Börse (Frankfurt)</t>
  </si>
  <si>
    <t>BME Spanish Exchanges (Madrid, Bilbao, Barcelona, Valencia)</t>
  </si>
  <si>
    <t>NASDAQ OMX Nordic Exchanges (Copenhagen, Helsinki, Iceland, Stockholm, Tallin, Riga, Vilnius)</t>
  </si>
  <si>
    <t>% of Exchange Value from Extractive Sector</t>
  </si>
  <si>
    <t>Exchange/Exchange Group</t>
  </si>
  <si>
    <t>Total Exchange Market Cap, Euros</t>
  </si>
  <si>
    <t>Total Extractive Sector Market Cap, Euros</t>
  </si>
  <si>
    <t>Toronto Stock Exchange</t>
  </si>
  <si>
    <t>Hong Kong Exchange</t>
  </si>
  <si>
    <t>Total Exchange Market Capitalization, Euros</t>
  </si>
  <si>
    <t>Country</t>
  </si>
  <si>
    <t>OTHER GLOBAL STOCK EXCHANGES</t>
  </si>
  <si>
    <t>London Stock Exchange</t>
  </si>
  <si>
    <t>Italian Borsa</t>
  </si>
  <si>
    <t>Amsterdam</t>
  </si>
  <si>
    <t>Brussels</t>
  </si>
  <si>
    <t>EQT CORP</t>
  </si>
  <si>
    <t xml:space="preserve">EQT </t>
  </si>
  <si>
    <t>ENBRIDGE ENERGY PARTNERS LP</t>
  </si>
  <si>
    <t>ARCELORMITTAL</t>
  </si>
  <si>
    <t xml:space="preserve">MT </t>
  </si>
  <si>
    <t>Luxembourg</t>
  </si>
  <si>
    <t>FREEPORT-MCMORAN COPPER</t>
  </si>
  <si>
    <t xml:space="preserve">FCX </t>
  </si>
  <si>
    <t>CANADIAN NATURAL RESOURCES</t>
  </si>
  <si>
    <t xml:space="preserve">CNQ </t>
  </si>
  <si>
    <t>APACHE CORP</t>
  </si>
  <si>
    <t>BARRICK GOLD CORP</t>
  </si>
  <si>
    <t xml:space="preserve">ABX </t>
  </si>
  <si>
    <t>HALLIBURTON CO</t>
  </si>
  <si>
    <t xml:space="preserve">HAL </t>
  </si>
  <si>
    <t>GOLDCORP INC</t>
  </si>
  <si>
    <t xml:space="preserve">GG </t>
  </si>
  <si>
    <t>IMPERIAL OIL LTD</t>
  </si>
  <si>
    <t xml:space="preserve">IMO </t>
  </si>
  <si>
    <t>Toronto</t>
  </si>
  <si>
    <t>New York</t>
  </si>
  <si>
    <t>ANADARKO PETROLEUM CORP</t>
  </si>
  <si>
    <t xml:space="preserve">APC </t>
  </si>
  <si>
    <t>none</t>
  </si>
  <si>
    <t>DEVON ENERGY CORPORATION</t>
  </si>
  <si>
    <t xml:space="preserve">DVN </t>
  </si>
  <si>
    <t>POSCO</t>
  </si>
  <si>
    <t xml:space="preserve">PKX </t>
  </si>
  <si>
    <t xml:space="preserve">MRO </t>
  </si>
  <si>
    <t>SASOL LTD</t>
  </si>
  <si>
    <t xml:space="preserve">SSL </t>
  </si>
  <si>
    <t>ENTERPRISE PRODUCTS PARTNERS</t>
  </si>
  <si>
    <t xml:space="preserve">EPD </t>
  </si>
  <si>
    <t>BAKER HUGHES INC</t>
  </si>
  <si>
    <t xml:space="preserve">BHI </t>
  </si>
  <si>
    <t>Swizterland</t>
  </si>
  <si>
    <t>NATIONAL OILWELL VARCO INC</t>
  </si>
  <si>
    <t xml:space="preserve">NOV </t>
  </si>
  <si>
    <t>TECK RESOURCES LTD</t>
  </si>
  <si>
    <t xml:space="preserve">TCK </t>
  </si>
  <si>
    <t>SOUTHERN COPPER CORP</t>
  </si>
  <si>
    <t xml:space="preserve">SCCO </t>
  </si>
  <si>
    <t>EOG RESOURCES INC</t>
  </si>
  <si>
    <t xml:space="preserve">EOG </t>
  </si>
  <si>
    <t>none</t>
  </si>
  <si>
    <t>TRANSCANADA CORP</t>
  </si>
  <si>
    <t xml:space="preserve">TRP </t>
  </si>
  <si>
    <t>TENARIS SA</t>
  </si>
  <si>
    <t xml:space="preserve">TS </t>
  </si>
  <si>
    <t>New York</t>
  </si>
  <si>
    <t>Italy, Argentina, Mexico</t>
  </si>
  <si>
    <t>HESS CORP</t>
  </si>
  <si>
    <t xml:space="preserve">HES </t>
  </si>
  <si>
    <t>none</t>
  </si>
  <si>
    <t>NEWMONT MINING CORP</t>
  </si>
  <si>
    <t xml:space="preserve">NEM </t>
  </si>
  <si>
    <t>CENOVUS ENERGY INC</t>
  </si>
  <si>
    <t>ENBRIDGE INC</t>
  </si>
  <si>
    <t xml:space="preserve">ENB </t>
  </si>
  <si>
    <t>TALISMAN ENERGY INC</t>
  </si>
  <si>
    <t>ENCANA CORP</t>
  </si>
  <si>
    <t xml:space="preserve">ECA </t>
  </si>
  <si>
    <t>KINDER MORGAN ENERGY PRTNRS</t>
  </si>
  <si>
    <t xml:space="preserve">KMP </t>
  </si>
  <si>
    <t>YANZHOU COAL MINING</t>
  </si>
  <si>
    <t xml:space="preserve">YZC </t>
  </si>
  <si>
    <t>New York, London</t>
  </si>
  <si>
    <t>CIA SIDERURGICA NACL</t>
  </si>
  <si>
    <t xml:space="preserve">SID </t>
  </si>
  <si>
    <t>TRANSOCEAN LTD</t>
  </si>
  <si>
    <t>Switzerland, Mexico, Frankfurt</t>
  </si>
  <si>
    <t>KINDER MORGAN INC</t>
  </si>
  <si>
    <t xml:space="preserve">KMI </t>
  </si>
  <si>
    <t>CHESAPEAKE ENERGY CORP</t>
  </si>
  <si>
    <t xml:space="preserve">CHK </t>
  </si>
  <si>
    <t xml:space="preserve">GERDAU SA </t>
  </si>
  <si>
    <t xml:space="preserve">GGB </t>
  </si>
  <si>
    <t xml:space="preserve">AU </t>
  </si>
  <si>
    <t>London, Paris, NYSE, Ghana, Australia, Namibia, Botswana</t>
  </si>
  <si>
    <t>WILLIAMS COS INC</t>
  </si>
  <si>
    <t xml:space="preserve">WMB </t>
  </si>
  <si>
    <t>ALUMINUM CORP OF CHINA</t>
  </si>
  <si>
    <t xml:space="preserve">ACH </t>
  </si>
  <si>
    <t>Shanghai</t>
  </si>
  <si>
    <t>New York</t>
  </si>
  <si>
    <t>ALCOA INC</t>
  </si>
  <si>
    <t xml:space="preserve">AA </t>
  </si>
  <si>
    <t>none</t>
  </si>
  <si>
    <t>PEABODY ENERGY CORP</t>
  </si>
  <si>
    <t xml:space="preserve">TOTAL MARKET CAP, EUROS </t>
  </si>
  <si>
    <t>Name</t>
  </si>
  <si>
    <t>Country of Incorp</t>
  </si>
  <si>
    <t>Market Cap, USD</t>
  </si>
  <si>
    <t>Market Cap, Euros*</t>
  </si>
  <si>
    <t>Primary Exchange</t>
  </si>
  <si>
    <t>Secondary Exchange</t>
  </si>
  <si>
    <t>ICB Sector Name</t>
  </si>
  <si>
    <t>EXCO RESOURCES INC</t>
  </si>
  <si>
    <t xml:space="preserve">XCO </t>
  </si>
  <si>
    <t>NUSTAR ENERGY LP</t>
  </si>
  <si>
    <t xml:space="preserve">NS </t>
  </si>
  <si>
    <t>CORE LABORATORIES NnoneVnone</t>
  </si>
  <si>
    <t xml:space="preserve">CLB </t>
  </si>
  <si>
    <t>OIL STATES INTERNATIONAL INC</t>
  </si>
  <si>
    <t xml:space="preserve">OIS </t>
  </si>
  <si>
    <t>RELIANCE STEEL &amp; ALUMINUM</t>
  </si>
  <si>
    <t xml:space="preserve">RS </t>
  </si>
  <si>
    <t>PRECISION DRILLING CORP</t>
  </si>
  <si>
    <t xml:space="preserve">PDS </t>
  </si>
  <si>
    <t>FOREST OIL CORP</t>
  </si>
  <si>
    <t xml:space="preserve">FST </t>
  </si>
  <si>
    <t>KINROSS GOLD CORP</t>
  </si>
  <si>
    <t xml:space="preserve">KGC </t>
  </si>
  <si>
    <t>YPF SnoneAnone</t>
  </si>
  <si>
    <t xml:space="preserve">YPF </t>
  </si>
  <si>
    <t>Argentina</t>
  </si>
  <si>
    <t>IVANHOE MINES LTD</t>
  </si>
  <si>
    <t xml:space="preserve">IVN </t>
  </si>
  <si>
    <t>NOBLE ENERGY INC</t>
  </si>
  <si>
    <t xml:space="preserve">NBL </t>
  </si>
  <si>
    <t>WILLIAMS PARTNERS LP</t>
  </si>
  <si>
    <t xml:space="preserve">WPZ </t>
  </si>
  <si>
    <t>VALERO ENERGY CORP</t>
  </si>
  <si>
    <t xml:space="preserve">VLO </t>
  </si>
  <si>
    <t>WEATHERFORD INTL LTD</t>
  </si>
  <si>
    <t xml:space="preserve">WFT </t>
  </si>
  <si>
    <t>SOUTHWESTERN ENERGY CO</t>
  </si>
  <si>
    <t>MURPHY OIL CORP</t>
  </si>
  <si>
    <t xml:space="preserve">MUR </t>
  </si>
  <si>
    <t>EL PASO CORP</t>
  </si>
  <si>
    <t xml:space="preserve">EP </t>
  </si>
  <si>
    <t>NUCOR CORP</t>
  </si>
  <si>
    <t xml:space="preserve">NUE </t>
  </si>
  <si>
    <t>SEADRILL LTD</t>
  </si>
  <si>
    <t xml:space="preserve">SDRL </t>
  </si>
  <si>
    <t>SILVER WHEATON CORP</t>
  </si>
  <si>
    <t xml:space="preserve">SLW </t>
  </si>
  <si>
    <t>NEXEN INC</t>
  </si>
  <si>
    <t xml:space="preserve">NXY </t>
  </si>
  <si>
    <t>STERLITE INDUSTRIES INDI</t>
  </si>
  <si>
    <t xml:space="preserve">SLT </t>
  </si>
  <si>
    <t>CAMERON INTERNATIONAL CORP</t>
  </si>
  <si>
    <t xml:space="preserve">CAM </t>
  </si>
  <si>
    <t>GOLD FIELDS LTD-SPONS ADR</t>
  </si>
  <si>
    <t xml:space="preserve">GFI </t>
  </si>
  <si>
    <t>NYSE, Dubai, Brussels, Switzerland</t>
  </si>
  <si>
    <t>CLIFFS NATURAL RESOURCES INC</t>
  </si>
  <si>
    <t xml:space="preserve">CLF </t>
  </si>
  <si>
    <t>CONTINENTAL RESOURCES INC/OK</t>
  </si>
  <si>
    <t>CONSOL ENERGY INC</t>
  </si>
  <si>
    <t>PIONEER NATURAL RESOURCES CO</t>
  </si>
  <si>
    <t xml:space="preserve">PXD </t>
  </si>
  <si>
    <t xml:space="preserve">MTL </t>
  </si>
  <si>
    <t>MICEX</t>
  </si>
  <si>
    <t>PENN WEST PETROLEUM LTD</t>
  </si>
  <si>
    <t xml:space="preserve">PWE </t>
  </si>
  <si>
    <t>ENERGY TRANSFER PARTNERS LP</t>
  </si>
  <si>
    <t xml:space="preserve">ETP </t>
  </si>
  <si>
    <t>AGNICO-EAGLE MINES LTD</t>
  </si>
  <si>
    <t xml:space="preserve">AEM </t>
  </si>
  <si>
    <t>CAMECO CORP</t>
  </si>
  <si>
    <t xml:space="preserve">CCJ </t>
  </si>
  <si>
    <t>CIA DE MINAS BUENAVENTUR</t>
  </si>
  <si>
    <t xml:space="preserve">BVN </t>
  </si>
  <si>
    <t>Peru</t>
  </si>
  <si>
    <t>FMC TECHNOLOGIES INC</t>
  </si>
  <si>
    <t xml:space="preserve">FTI </t>
  </si>
  <si>
    <t>NOBLE CORP</t>
  </si>
  <si>
    <t xml:space="preserve">NE </t>
  </si>
  <si>
    <t>CONCHO RESOURCES INC</t>
  </si>
  <si>
    <t>DIAMOND OFFSHORE DRILLING</t>
  </si>
  <si>
    <t xml:space="preserve">DO </t>
  </si>
  <si>
    <t>ENERGY TRANSFER EQUITY LP</t>
  </si>
  <si>
    <t>ELDORADO GOLD CORP</t>
  </si>
  <si>
    <t>PLAINS ALL AMER PIPELINE LP</t>
  </si>
  <si>
    <t xml:space="preserve">PAA </t>
  </si>
  <si>
    <t>NEWFIELD EXPLORATION CO</t>
  </si>
  <si>
    <t xml:space="preserve">NFX </t>
  </si>
  <si>
    <t>CIMAREX ENERGY CO</t>
  </si>
  <si>
    <t xml:space="preserve">XEC </t>
  </si>
  <si>
    <t>YAMANA GOLD INC</t>
  </si>
  <si>
    <t xml:space="preserve">AUY </t>
  </si>
  <si>
    <t>RANGE RESOURCES CORP</t>
  </si>
  <si>
    <t xml:space="preserve">RRC </t>
  </si>
  <si>
    <t>DENBURY RESOURCES INC</t>
  </si>
  <si>
    <t xml:space="preserve">DNR </t>
  </si>
  <si>
    <t>NABORS INDUSTRIES LTD</t>
  </si>
  <si>
    <t xml:space="preserve">NBR </t>
  </si>
  <si>
    <t>ONEOK PARTNERS LP</t>
  </si>
  <si>
    <t xml:space="preserve">OKS </t>
  </si>
  <si>
    <t>WALTER ENERGY INC</t>
  </si>
  <si>
    <t xml:space="preserve">WLT </t>
  </si>
  <si>
    <t>ENSCO PLC</t>
  </si>
  <si>
    <t xml:space="preserve">ESV </t>
  </si>
  <si>
    <t>PETROHAWK ENERGY CORP</t>
  </si>
  <si>
    <t xml:space="preserve">HK </t>
  </si>
  <si>
    <t>WHITING PETROLEUM CORP</t>
  </si>
  <si>
    <t xml:space="preserve">WLL </t>
  </si>
  <si>
    <t>RANDGOLD RESOURCES LTD</t>
  </si>
  <si>
    <t xml:space="preserve">GOLD </t>
  </si>
  <si>
    <t>NASDAQ, Johannesburg</t>
  </si>
  <si>
    <t>SILVER STANDARD RESOURCES</t>
  </si>
  <si>
    <t xml:space="preserve">SSRI </t>
  </si>
  <si>
    <t>HUDBAY MINERALS INC</t>
  </si>
  <si>
    <t xml:space="preserve">HBM </t>
  </si>
  <si>
    <t>MECHEL-PREF SPON ADR</t>
  </si>
  <si>
    <t xml:space="preserve">MTL/P </t>
  </si>
  <si>
    <t>ENERGY XXI BERMUDA</t>
  </si>
  <si>
    <t xml:space="preserve">EXXI </t>
  </si>
  <si>
    <t>NASDAQ CM</t>
  </si>
  <si>
    <t>COMPLETE PRODUCTION SERVICES</t>
  </si>
  <si>
    <t xml:space="preserve">CPX </t>
  </si>
  <si>
    <t>APCO OIL AND GAS INTL INC</t>
  </si>
  <si>
    <t xml:space="preserve">APAGF </t>
  </si>
  <si>
    <t>HECLA MINING CO</t>
  </si>
  <si>
    <t xml:space="preserve">HL </t>
  </si>
  <si>
    <t>KEY ENERGY SERVICES INC</t>
  </si>
  <si>
    <t xml:space="preserve">KEG </t>
  </si>
  <si>
    <t>TC PIPELINES LP</t>
  </si>
  <si>
    <t xml:space="preserve">TCLP </t>
  </si>
  <si>
    <t>INTREPID POTASH INC</t>
  </si>
  <si>
    <t xml:space="preserve">IPI </t>
  </si>
  <si>
    <t>QUICKSILVER RESOURCES INC</t>
  </si>
  <si>
    <t xml:space="preserve">KWK </t>
  </si>
  <si>
    <t>PROVIDENT ENERGY LTD</t>
  </si>
  <si>
    <t xml:space="preserve">PVX </t>
  </si>
  <si>
    <t>New York</t>
  </si>
  <si>
    <t xml:space="preserve">EEP </t>
  </si>
  <si>
    <t>IAMGOLD CORP</t>
  </si>
  <si>
    <t xml:space="preserve">IAG </t>
  </si>
  <si>
    <t>PRIDE INTERNATIONAL INC</t>
  </si>
  <si>
    <t xml:space="preserve">PDE </t>
  </si>
  <si>
    <t>ULTRA PETROLEUM CORP</t>
  </si>
  <si>
    <t xml:space="preserve">UPL </t>
  </si>
  <si>
    <t>EL PASO PIPELINE PARTNERS LP</t>
  </si>
  <si>
    <t xml:space="preserve">EPB </t>
  </si>
  <si>
    <t>none</t>
  </si>
  <si>
    <t>QEP RESOURCES INC</t>
  </si>
  <si>
    <t xml:space="preserve">QEP </t>
  </si>
  <si>
    <t>LINN ENERGY LLC-UNITS</t>
  </si>
  <si>
    <t xml:space="preserve">LINE </t>
  </si>
  <si>
    <t>NASDAQ GS</t>
  </si>
  <si>
    <t>ALLEGHENY TECHNOLOGIES INC</t>
  </si>
  <si>
    <t xml:space="preserve">ATI </t>
  </si>
  <si>
    <t>London, Paris, NYSE, Brussels</t>
  </si>
  <si>
    <t>HELMERICH &amp; PAYNE</t>
  </si>
  <si>
    <t xml:space="preserve">HP </t>
  </si>
  <si>
    <t>MASSEY ENERGY CO</t>
  </si>
  <si>
    <t xml:space="preserve">MEE </t>
  </si>
  <si>
    <t>ALPHA NATURAL RESOURCES INC</t>
  </si>
  <si>
    <t xml:space="preserve">ANR </t>
  </si>
  <si>
    <t>MAGELLAN MIDSTREAM PARTNERS</t>
  </si>
  <si>
    <t xml:space="preserve">MMP </t>
  </si>
  <si>
    <t>UNITED STATES STEEL CORP</t>
  </si>
  <si>
    <t xml:space="preserve">X </t>
  </si>
  <si>
    <t>TERNIUM SA</t>
  </si>
  <si>
    <t xml:space="preserve">TX </t>
  </si>
  <si>
    <t>HARMONY GOLD MNG</t>
  </si>
  <si>
    <t xml:space="preserve">HMY </t>
  </si>
  <si>
    <t>NYSE, London, Berlin, Brussels</t>
  </si>
  <si>
    <t>BOARDWALK PIPELINE PARTNERS</t>
  </si>
  <si>
    <t xml:space="preserve">BWP </t>
  </si>
  <si>
    <t>KINDER MORGAN MANAGEMENT LLC</t>
  </si>
  <si>
    <t xml:space="preserve">KMR </t>
  </si>
  <si>
    <t>London</t>
  </si>
  <si>
    <t>Frankfurt, New York, Australia</t>
  </si>
  <si>
    <t>MOLYCORP INC</t>
  </si>
  <si>
    <t xml:space="preserve">MCP </t>
  </si>
  <si>
    <t>CABOT OIL &amp; GAS CORP</t>
  </si>
  <si>
    <t xml:space="preserve">COG </t>
  </si>
  <si>
    <t>ENERPLUS CORP</t>
  </si>
  <si>
    <t xml:space="preserve">ERF </t>
  </si>
  <si>
    <t>ARCH COAL INC</t>
  </si>
  <si>
    <t xml:space="preserve">ACI </t>
  </si>
  <si>
    <t>BUCKEYE PARTNERS LP</t>
  </si>
  <si>
    <t>COBALT INTERNATIONAL ENERGY</t>
  </si>
  <si>
    <t xml:space="preserve">CIE </t>
  </si>
  <si>
    <t>MCDERMOTT INTL INC</t>
  </si>
  <si>
    <t xml:space="preserve">MDR </t>
  </si>
  <si>
    <t>Panama</t>
  </si>
  <si>
    <t>CIE GEN GEOPHYSIQUE</t>
  </si>
  <si>
    <t>PLAINS EXPLORATION &amp; PRODUCT</t>
  </si>
  <si>
    <t xml:space="preserve">PXP </t>
  </si>
  <si>
    <t>ROWAN COMPANIES INC</t>
  </si>
  <si>
    <t xml:space="preserve">RDC </t>
  </si>
  <si>
    <t>OGE ENERGY CORP</t>
  </si>
  <si>
    <t xml:space="preserve">OGE </t>
  </si>
  <si>
    <t>SUNOCO INC</t>
  </si>
  <si>
    <t xml:space="preserve">SUN </t>
  </si>
  <si>
    <t>SANDRIDGE ENERGY INC</t>
  </si>
  <si>
    <t xml:space="preserve">SD </t>
  </si>
  <si>
    <t>SM ENERGY CO</t>
  </si>
  <si>
    <t xml:space="preserve">SM </t>
  </si>
  <si>
    <t>PATTERSON-UTI ENERGY INC</t>
  </si>
  <si>
    <t xml:space="preserve">PTEN </t>
  </si>
  <si>
    <t>OCEANEERING INTL INC</t>
  </si>
  <si>
    <t xml:space="preserve">OII </t>
  </si>
  <si>
    <t>ENERGEN CORP</t>
  </si>
  <si>
    <t xml:space="preserve">EGN </t>
  </si>
  <si>
    <t>PENGROWTH ENERGY CORP</t>
  </si>
  <si>
    <t xml:space="preserve">PGH </t>
  </si>
  <si>
    <t>NEW GOLD INC</t>
  </si>
  <si>
    <t xml:space="preserve">NGD </t>
  </si>
  <si>
    <t>NYSE Amex</t>
  </si>
  <si>
    <t>SWIFT ENERGY CO</t>
  </si>
  <si>
    <t xml:space="preserve">SFY </t>
  </si>
  <si>
    <t>WORTHINGTON INDUSTRIES</t>
  </si>
  <si>
    <t>GOLD RESOURCE CORP</t>
  </si>
  <si>
    <t xml:space="preserve">GORO </t>
  </si>
  <si>
    <t>GULFPORT ENERGY CORP</t>
  </si>
  <si>
    <t xml:space="preserve">GPOR </t>
  </si>
  <si>
    <t>CARRIZO OIL &amp; GAS INC</t>
  </si>
  <si>
    <t xml:space="preserve">CRZO </t>
  </si>
  <si>
    <t>WESTERN REFINING INC</t>
  </si>
  <si>
    <t xml:space="preserve">WNR </t>
  </si>
  <si>
    <t>COMSTOCK RESOURCES INC</t>
  </si>
  <si>
    <t>NORTHERN OIL AND GAS INC</t>
  </si>
  <si>
    <t xml:space="preserve">NOG </t>
  </si>
  <si>
    <t>TARGA RESOURCES CORP</t>
  </si>
  <si>
    <t xml:space="preserve">TRGP </t>
  </si>
  <si>
    <t>NISKA GAS STORAGE PARTNERS-U</t>
  </si>
  <si>
    <t xml:space="preserve">NKA </t>
  </si>
  <si>
    <t>HARRY WINSTON DIAMOND CORP</t>
  </si>
  <si>
    <t xml:space="preserve">HWD </t>
  </si>
  <si>
    <t>U S GOLD CORP</t>
  </si>
  <si>
    <t xml:space="preserve">UXG </t>
  </si>
  <si>
    <t>GRUPO SIMEC SAB</t>
  </si>
  <si>
    <t xml:space="preserve">SIM </t>
  </si>
  <si>
    <t>MX</t>
  </si>
  <si>
    <t>CHART INDUSTRIES INC</t>
  </si>
  <si>
    <t xml:space="preserve">GTLS </t>
  </si>
  <si>
    <t>LEGACY RESERVES LP</t>
  </si>
  <si>
    <t xml:space="preserve">LGCY </t>
  </si>
  <si>
    <t>DRESSER-RAND GROUP INC</t>
  </si>
  <si>
    <t xml:space="preserve">DRC </t>
  </si>
  <si>
    <t>RPC INC</t>
  </si>
  <si>
    <t>STEEL DYNAMICS INC</t>
  </si>
  <si>
    <t xml:space="preserve">STLD </t>
  </si>
  <si>
    <t>BRIGHAM EXPLORATION CO</t>
  </si>
  <si>
    <t xml:space="preserve">BEXP </t>
  </si>
  <si>
    <t>PAN AMERICAN SILVER CORP</t>
  </si>
  <si>
    <t xml:space="preserve">PAAS </t>
  </si>
  <si>
    <t>NASDAQ GS</t>
  </si>
  <si>
    <t>TESORO CORP</t>
  </si>
  <si>
    <t xml:space="preserve">TSO </t>
  </si>
  <si>
    <t>SPECTRA ENERGY PARTNERS LP</t>
  </si>
  <si>
    <t xml:space="preserve">SEP </t>
  </si>
  <si>
    <t>CHESAPEAKE MIDSTREAM PARTNER</t>
  </si>
  <si>
    <t xml:space="preserve">CHKM </t>
  </si>
  <si>
    <t>ALLIED NEVADA GOLD CORP</t>
  </si>
  <si>
    <t xml:space="preserve">ANV </t>
  </si>
  <si>
    <t>REGENCY ENERGY PARTNERS LP</t>
  </si>
  <si>
    <t xml:space="preserve">RGNC </t>
  </si>
  <si>
    <t>MARKWEST ENERGY PARTNERS LP</t>
  </si>
  <si>
    <t xml:space="preserve">MWE </t>
  </si>
  <si>
    <t>CARBO CERAMICS INC</t>
  </si>
  <si>
    <t xml:space="preserve">CRR </t>
  </si>
  <si>
    <t>SOUTHERN UNION CO</t>
  </si>
  <si>
    <t xml:space="preserve">SUG </t>
  </si>
  <si>
    <t>NATURAL RESOURCE PARTNERS LP</t>
  </si>
  <si>
    <t xml:space="preserve">NRP </t>
  </si>
  <si>
    <t>TITANIUM METALS CORP</t>
  </si>
  <si>
    <t xml:space="preserve">TIE </t>
  </si>
  <si>
    <t>ROYAL GOLD INC</t>
  </si>
  <si>
    <t xml:space="preserve">RGLD </t>
  </si>
  <si>
    <t>COMPASS MINERALS INTERNATION</t>
  </si>
  <si>
    <t xml:space="preserve">CMP </t>
  </si>
  <si>
    <t>ALLIANCE HOLDINGS GP LP</t>
  </si>
  <si>
    <t xml:space="preserve">AHGP </t>
  </si>
  <si>
    <t>HOLLY CORP</t>
  </si>
  <si>
    <t xml:space="preserve">HOC </t>
  </si>
  <si>
    <t>DRIL-QUIP INC</t>
  </si>
  <si>
    <t xml:space="preserve">DRQ </t>
  </si>
  <si>
    <t>TIDEWATER INC</t>
  </si>
  <si>
    <t xml:space="preserve">TDW </t>
  </si>
  <si>
    <t>CHENIERE ENERGY PARTNERS LP</t>
  </si>
  <si>
    <t xml:space="preserve">CQP </t>
  </si>
  <si>
    <t>SUPERIOR ENERGY SERVICES INC</t>
  </si>
  <si>
    <t xml:space="preserve">SPN </t>
  </si>
  <si>
    <t>ALLIANCE RESOURCE PARTNERS</t>
  </si>
  <si>
    <t xml:space="preserve">ARLP </t>
  </si>
  <si>
    <t>UNIT CORP</t>
  </si>
  <si>
    <t xml:space="preserve">UNT </t>
  </si>
  <si>
    <t>TARGA RESOURCES PARTNERS LP</t>
  </si>
  <si>
    <t xml:space="preserve">NGLS </t>
  </si>
  <si>
    <t>WESTERN GAS PARTNERS LP</t>
  </si>
  <si>
    <t xml:space="preserve">WES </t>
  </si>
  <si>
    <t>NOVAGOLD RESOURCES INC</t>
  </si>
  <si>
    <t xml:space="preserve">NG </t>
  </si>
  <si>
    <t>Frankfurt, Australia</t>
  </si>
  <si>
    <t>SUNOCO LOGISTICS PARTNERS LP</t>
  </si>
  <si>
    <t xml:space="preserve">SXL </t>
  </si>
  <si>
    <t>FRONTIER OIL CORP</t>
  </si>
  <si>
    <t xml:space="preserve">FTO </t>
  </si>
  <si>
    <t>ATWOOD OCEANICS INC</t>
  </si>
  <si>
    <t xml:space="preserve">ATW </t>
  </si>
  <si>
    <t>MCMORAN EXPLORATION CO</t>
  </si>
  <si>
    <t xml:space="preserve">MMR </t>
  </si>
  <si>
    <t>COEUR D'ALENE MINES CORP</t>
  </si>
  <si>
    <t xml:space="preserve">CDE </t>
  </si>
  <si>
    <t>OASIS PETROLEUM INC</t>
  </si>
  <si>
    <t xml:space="preserve">OAS </t>
  </si>
  <si>
    <t>BERRY PETROLEUM CO-CLASS A</t>
  </si>
  <si>
    <t xml:space="preserve">BRY </t>
  </si>
  <si>
    <t>none</t>
  </si>
  <si>
    <t>LUFKIN INDUSTRIES INC</t>
  </si>
  <si>
    <t xml:space="preserve">LUFK </t>
  </si>
  <si>
    <t>PERMIAN BASIN ROYALTY TRUST</t>
  </si>
  <si>
    <t xml:space="preserve">PBT </t>
  </si>
  <si>
    <t>SABINE ROYALTY TRUST</t>
  </si>
  <si>
    <t>CROSSTEX ENERGY LP</t>
  </si>
  <si>
    <t xml:space="preserve">XTEX </t>
  </si>
  <si>
    <t>TASEKO MINES LTD</t>
  </si>
  <si>
    <t xml:space="preserve">TGB </t>
  </si>
  <si>
    <t>CONTANGO OIL &amp; GAS</t>
  </si>
  <si>
    <t xml:space="preserve">MCF </t>
  </si>
  <si>
    <t>IVANHOE ENERGY INC</t>
  </si>
  <si>
    <t xml:space="preserve">IVAN </t>
  </si>
  <si>
    <t>KAISER ALUMINUM CORP</t>
  </si>
  <si>
    <t xml:space="preserve">KALU </t>
  </si>
  <si>
    <t>RTI INTERNATIONAL METALS INC</t>
  </si>
  <si>
    <t xml:space="preserve">RTI </t>
  </si>
  <si>
    <t>HUGOTON ROYALTY TRUST</t>
  </si>
  <si>
    <t xml:space="preserve">HGT </t>
  </si>
  <si>
    <t>EXTERRAN PARTNERS LP</t>
  </si>
  <si>
    <t xml:space="preserve">EXLP </t>
  </si>
  <si>
    <t>PETROLEUM DEVELOPMENT CORP</t>
  </si>
  <si>
    <t xml:space="preserve">PETD </t>
  </si>
  <si>
    <t>ATP OIL &amp; GAS CORPORATION</t>
  </si>
  <si>
    <t xml:space="preserve">ATPG </t>
  </si>
  <si>
    <t>VANGUARD NATURAL RESOURCES</t>
  </si>
  <si>
    <t xml:space="preserve">VNR </t>
  </si>
  <si>
    <t>DORCHESTER MINERALS LP</t>
  </si>
  <si>
    <t xml:space="preserve">DMLP </t>
  </si>
  <si>
    <t>TRANSATLANTIC PETROLEUM LTD</t>
  </si>
  <si>
    <t xml:space="preserve">TAT </t>
  </si>
  <si>
    <t>COPANO ENERGY LLC-UNITS</t>
  </si>
  <si>
    <t xml:space="preserve">CPNO </t>
  </si>
  <si>
    <t>BP PRUDHOE BAY ROYALTY TRUST</t>
  </si>
  <si>
    <t>DUNCAN ENERGY PARTNERS LP</t>
  </si>
  <si>
    <t xml:space="preserve">DEP </t>
  </si>
  <si>
    <t>ROSETTA RESOURCES INC</t>
  </si>
  <si>
    <t xml:space="preserve">ROSE </t>
  </si>
  <si>
    <t>SILVERCORP METALS INC</t>
  </si>
  <si>
    <t>STILLWATER MINING CO</t>
  </si>
  <si>
    <t xml:space="preserve">SWC </t>
  </si>
  <si>
    <t>TEEKAY LNG PARTNERS LP</t>
  </si>
  <si>
    <t xml:space="preserve">TGP </t>
  </si>
  <si>
    <t>Marshall Islands</t>
  </si>
  <si>
    <t>PETROBRAS ARGENTINA - ADR</t>
  </si>
  <si>
    <t xml:space="preserve">PZE </t>
  </si>
  <si>
    <t>PATRIOT COAL CORP</t>
  </si>
  <si>
    <t xml:space="preserve">PCX </t>
  </si>
  <si>
    <t>CARPENTER TECHNOLOGY</t>
  </si>
  <si>
    <t xml:space="preserve">CRS </t>
  </si>
  <si>
    <t>INTERNATIONAL COAL GROUP INC</t>
  </si>
  <si>
    <t xml:space="preserve">ICO </t>
  </si>
  <si>
    <t>GOLAR LNG LTD</t>
  </si>
  <si>
    <t xml:space="preserve">GLNG </t>
  </si>
  <si>
    <t>EV ENERGY PARTNER LP</t>
  </si>
  <si>
    <t xml:space="preserve">EVEP </t>
  </si>
  <si>
    <t>SEACOR HOLDINGS INC</t>
  </si>
  <si>
    <t xml:space="preserve">CKH </t>
  </si>
  <si>
    <t>FIRST MAJESTIC SILVER CORP</t>
  </si>
  <si>
    <t xml:space="preserve">AG </t>
  </si>
  <si>
    <t>THOMPSON CREEK METALS CO INC</t>
  </si>
  <si>
    <t xml:space="preserve">TC </t>
  </si>
  <si>
    <t>HELIX ENERGY SOLUTIONS GROUP</t>
  </si>
  <si>
    <t>PENN VIRGINIA RESOURCE PARTN</t>
  </si>
  <si>
    <t xml:space="preserve">PVR </t>
  </si>
  <si>
    <t>W&amp;T OFFSHORE INC</t>
  </si>
  <si>
    <t xml:space="preserve">WTI </t>
  </si>
  <si>
    <t>ATLAS PIPELINE PARTNERS LP</t>
  </si>
  <si>
    <t xml:space="preserve">APL </t>
  </si>
  <si>
    <t>none</t>
  </si>
  <si>
    <t>BILL BARRETT CORP</t>
  </si>
  <si>
    <t xml:space="preserve">BBG </t>
  </si>
  <si>
    <t>CVR ENERGY INC</t>
  </si>
  <si>
    <t xml:space="preserve">CVI </t>
  </si>
  <si>
    <t>DCP MIDSTREAM PARTNERS LP</t>
  </si>
  <si>
    <t xml:space="preserve">DPM </t>
  </si>
  <si>
    <t>COMMERCIAL METALS CO</t>
  </si>
  <si>
    <t>ION GEOPHYSICAL CORP</t>
  </si>
  <si>
    <t xml:space="preserve">IO </t>
  </si>
  <si>
    <t>GRAN TIERRA ENERGY INC</t>
  </si>
  <si>
    <t>GAMMON GOLD INC</t>
  </si>
  <si>
    <t xml:space="preserve">GRS </t>
  </si>
  <si>
    <t>CENTURY ALUMINUM COMPANY</t>
  </si>
  <si>
    <t xml:space="preserve">CENX </t>
  </si>
  <si>
    <t>GENESIS ENERGY LnonePnone</t>
  </si>
  <si>
    <t xml:space="preserve">GEL </t>
  </si>
  <si>
    <t>AK STEEL HOLDING CORP</t>
  </si>
  <si>
    <t xml:space="preserve">AKS </t>
  </si>
  <si>
    <t>STONE ENERGY CORP</t>
  </si>
  <si>
    <t>FRONTLINE LTD</t>
  </si>
  <si>
    <t xml:space="preserve">FRO </t>
  </si>
  <si>
    <t>London, Oslo</t>
  </si>
  <si>
    <t>TEEKAY OFFSHORE PARTNERS LP</t>
  </si>
  <si>
    <t xml:space="preserve">TOO </t>
  </si>
  <si>
    <t>GLOBE SPECIALTY METALS INC</t>
  </si>
  <si>
    <t xml:space="preserve">GSM </t>
  </si>
  <si>
    <t>NUSTAR GP HOLDINGS LLC</t>
  </si>
  <si>
    <t xml:space="preserve">NSH </t>
  </si>
  <si>
    <t>BRISTOW GROUP INC</t>
  </si>
  <si>
    <t xml:space="preserve">BRS </t>
  </si>
  <si>
    <t>GOLAR LNG PARTNERS LP</t>
  </si>
  <si>
    <t xml:space="preserve">GMLP </t>
  </si>
  <si>
    <t>GLOBAL PARTNERS LP</t>
  </si>
  <si>
    <t xml:space="preserve">GLP </t>
  </si>
  <si>
    <t>ECA MARCELLUS TRUST I</t>
  </si>
  <si>
    <t xml:space="preserve">ECT </t>
  </si>
  <si>
    <t>HOUSTON AMERICAN ENERGY CORP</t>
  </si>
  <si>
    <t xml:space="preserve">HA </t>
  </si>
  <si>
    <t>OYO GEOSPACE CORP</t>
  </si>
  <si>
    <t xml:space="preserve">OYOG </t>
  </si>
  <si>
    <t>TEEKAY TANKERS LTD-CLASS A</t>
  </si>
  <si>
    <t xml:space="preserve">TNK </t>
  </si>
  <si>
    <t>REX ENERGY CORP</t>
  </si>
  <si>
    <t xml:space="preserve">REXX </t>
  </si>
  <si>
    <t>ALEXCO RESOURCE CORP</t>
  </si>
  <si>
    <t xml:space="preserve">AXU </t>
  </si>
  <si>
    <t>USEC INC</t>
  </si>
  <si>
    <t xml:space="preserve">U </t>
  </si>
  <si>
    <t>PETROQUEST ENERGY INC</t>
  </si>
  <si>
    <t xml:space="preserve">PQ </t>
  </si>
  <si>
    <t>BPZ RESOURCES INC</t>
  </si>
  <si>
    <t xml:space="preserve">BPZ </t>
  </si>
  <si>
    <t>HYPERDYNAMICS CORP</t>
  </si>
  <si>
    <t xml:space="preserve">HDY </t>
  </si>
  <si>
    <t>SANDRIDGE MISSISSIPPIAN TRUS</t>
  </si>
  <si>
    <t xml:space="preserve">SDT </t>
  </si>
  <si>
    <t>TMS INTERNATIONAL CORP-A</t>
  </si>
  <si>
    <t xml:space="preserve">TMS </t>
  </si>
  <si>
    <t>TRANSMONTAIGNE PARTNERS LP</t>
  </si>
  <si>
    <t xml:space="preserve">TLP </t>
  </si>
  <si>
    <t>VANTAGE DRILLING CO</t>
  </si>
  <si>
    <t xml:space="preserve">VTG </t>
  </si>
  <si>
    <t>SEABRIDGE GOLD INC</t>
  </si>
  <si>
    <t xml:space="preserve">SA </t>
  </si>
  <si>
    <t>ADVANTAGE OIL &amp; GAS LTD</t>
  </si>
  <si>
    <t xml:space="preserve">AAV </t>
  </si>
  <si>
    <t>CVR PARTNERS LP</t>
  </si>
  <si>
    <t xml:space="preserve">UAN </t>
  </si>
  <si>
    <t>PAA NATURAL GAS STORAGE LP</t>
  </si>
  <si>
    <t xml:space="preserve">PNG </t>
  </si>
  <si>
    <t>EXTERRAN HOLDINGS INC</t>
  </si>
  <si>
    <t xml:space="preserve">EXH </t>
  </si>
  <si>
    <t>ATLAS ENERGY LP</t>
  </si>
  <si>
    <t xml:space="preserve">ATLS </t>
  </si>
  <si>
    <t>MINEFINDERS CORP</t>
  </si>
  <si>
    <t xml:space="preserve">MFN </t>
  </si>
  <si>
    <t>EAGLE ROCK ENERGY PARTNERS</t>
  </si>
  <si>
    <t xml:space="preserve">EROC </t>
  </si>
  <si>
    <t>BREITBURN ENERGY PARTNERS LP</t>
  </si>
  <si>
    <t xml:space="preserve">BBEP </t>
  </si>
  <si>
    <t>BASIC ENERGY SERVICES INC</t>
  </si>
  <si>
    <t>CRESTWOOD MIDSTREAM PARTNERS</t>
  </si>
  <si>
    <t xml:space="preserve">CMLP </t>
  </si>
  <si>
    <t>NORTHERN DYNASTY MINERALS</t>
  </si>
  <si>
    <t xml:space="preserve">NAK </t>
  </si>
  <si>
    <t>CLOUD PEAK ENERGY INC</t>
  </si>
  <si>
    <t xml:space="preserve">CLD </t>
  </si>
  <si>
    <t>none</t>
  </si>
  <si>
    <t>NEVSUN RESOURCES LTD</t>
  </si>
  <si>
    <t xml:space="preserve">NSU </t>
  </si>
  <si>
    <t>HOLLY ENERGY PARTNERS LP</t>
  </si>
  <si>
    <t xml:space="preserve">HEP </t>
  </si>
  <si>
    <t>KODIAK OIL &amp; GAS CORP</t>
  </si>
  <si>
    <t>ENBRIDGE ENERGY MANAGEMENT L</t>
  </si>
  <si>
    <t xml:space="preserve">EEQ </t>
  </si>
  <si>
    <t>GREAT BASIN GOLD LTD</t>
  </si>
  <si>
    <t>none</t>
  </si>
  <si>
    <t>SEMGROUP CORP-CLASS A</t>
  </si>
  <si>
    <t xml:space="preserve">SEMG </t>
  </si>
  <si>
    <t>PIONEER SOUTHWEST ENERGY PAR</t>
  </si>
  <si>
    <t xml:space="preserve">PSE </t>
  </si>
  <si>
    <t>AMCOL INTERNATIONAL CORP</t>
  </si>
  <si>
    <t xml:space="preserve">ACO </t>
  </si>
  <si>
    <t>SAN JUAN BASIN ROYALTY TR</t>
  </si>
  <si>
    <t xml:space="preserve">SJT </t>
  </si>
  <si>
    <t>GLOBAL INDUSTRIES LTD</t>
  </si>
  <si>
    <t xml:space="preserve">GLBL </t>
  </si>
  <si>
    <t>ENCORE ENERGY PARTNERS-LP</t>
  </si>
  <si>
    <t xml:space="preserve">ENP </t>
  </si>
  <si>
    <t>none</t>
  </si>
  <si>
    <t>NORANDA ALUMINUM HOLDING COR</t>
  </si>
  <si>
    <t xml:space="preserve">NOR </t>
  </si>
  <si>
    <t>VENOCO INC</t>
  </si>
  <si>
    <t xml:space="preserve">VQ </t>
  </si>
  <si>
    <t>TETRA TECHNOLOGIES INC</t>
  </si>
  <si>
    <t xml:space="preserve">TTI </t>
  </si>
  <si>
    <t>GULFMARK OFFSHORE INC-CL A</t>
  </si>
  <si>
    <t>RUBICON MINERALS CORP</t>
  </si>
  <si>
    <t xml:space="preserve">RBY </t>
  </si>
  <si>
    <t>CLAYTON WILLIAMS ENERGY INC</t>
  </si>
  <si>
    <t xml:space="preserve">CWEI </t>
  </si>
  <si>
    <t>AURIZON MINES LTD</t>
  </si>
  <si>
    <t xml:space="preserve">AZK </t>
  </si>
  <si>
    <t>TRANSGLOBE ENERGY CORP</t>
  </si>
  <si>
    <t xml:space="preserve">TGA </t>
  </si>
  <si>
    <t>NORTH AMER PALLADIUM LTD</t>
  </si>
  <si>
    <t xml:space="preserve">PAL </t>
  </si>
  <si>
    <t>RESOLUTE ENERGY CORP</t>
  </si>
  <si>
    <t xml:space="preserve">REN </t>
  </si>
  <si>
    <t xml:space="preserve">EGI </t>
  </si>
  <si>
    <t>UNION DRILLING INC</t>
  </si>
  <si>
    <t xml:space="preserve">UDRL </t>
  </si>
  <si>
    <t>POLYMET MINING CORP</t>
  </si>
  <si>
    <t xml:space="preserve">PLM </t>
  </si>
  <si>
    <t>CHINA NATURAL RESOURCES INC</t>
  </si>
  <si>
    <t xml:space="preserve">CHNR </t>
  </si>
  <si>
    <t>RICHMONT MINES INC</t>
  </si>
  <si>
    <t xml:space="preserve">RIC </t>
  </si>
  <si>
    <t>GOLDEN MINERALS CO</t>
  </si>
  <si>
    <t xml:space="preserve">AUMN </t>
  </si>
  <si>
    <t>BRIGUS GOLD CORP</t>
  </si>
  <si>
    <t>NORTH EUROPEAN OIL RTY TRUST</t>
  </si>
  <si>
    <t xml:space="preserve">NRT </t>
  </si>
  <si>
    <t>SAMSON OIL &amp; GAS LTD</t>
  </si>
  <si>
    <t>GASTAR EXPLORATION LTD</t>
  </si>
  <si>
    <t xml:space="preserve">GST </t>
  </si>
  <si>
    <t>CHINA GERUI ADVANCED MATERIA</t>
  </si>
  <si>
    <t xml:space="preserve">CHOP </t>
  </si>
  <si>
    <t>AMPCO-PITTSBURGH CORP</t>
  </si>
  <si>
    <t xml:space="preserve">AP </t>
  </si>
  <si>
    <t>CROSS TIMBERS ROYALTY TRUST</t>
  </si>
  <si>
    <t xml:space="preserve">CRT </t>
  </si>
  <si>
    <t>CALLON PETROLEUM CO</t>
  </si>
  <si>
    <t xml:space="preserve">CPE </t>
  </si>
  <si>
    <t>OXFORD RESOURCE PARTNERS LP</t>
  </si>
  <si>
    <t xml:space="preserve">OXF </t>
  </si>
  <si>
    <t>PANHANDLE OIL AND GAS INC-A</t>
  </si>
  <si>
    <t xml:space="preserve">PHX </t>
  </si>
  <si>
    <t>URANIUM ENERGY CORP</t>
  </si>
  <si>
    <t>NORTHGATE MINERALS CORP</t>
  </si>
  <si>
    <t xml:space="preserve">NXG </t>
  </si>
  <si>
    <t>HERCULES OFFSHORE INC</t>
  </si>
  <si>
    <t xml:space="preserve">HERO </t>
  </si>
  <si>
    <t>DENISON MINES CORP</t>
  </si>
  <si>
    <t xml:space="preserve">DNN </t>
  </si>
  <si>
    <t>MARTIN MIDSTREAM PARTNERS LP</t>
  </si>
  <si>
    <t xml:space="preserve">MMLP </t>
  </si>
  <si>
    <t>GOODRICH PETROLEUM CORP</t>
  </si>
  <si>
    <t xml:space="preserve">GDP </t>
  </si>
  <si>
    <t>PIONEER DRILLING COMPANY</t>
  </si>
  <si>
    <t xml:space="preserve">PDC </t>
  </si>
  <si>
    <t>TRANSPORTADOR GAS SUR</t>
  </si>
  <si>
    <t>GOLDEN STAR RESOURCES LTD</t>
  </si>
  <si>
    <t xml:space="preserve">GSS </t>
  </si>
  <si>
    <t>APPROACH RESOURCES INC</t>
  </si>
  <si>
    <t xml:space="preserve">AREX </t>
  </si>
  <si>
    <t>PARKER DRILLING CO</t>
  </si>
  <si>
    <t xml:space="preserve">PKD </t>
  </si>
  <si>
    <t>INTL TOWER HILL MINES LTD</t>
  </si>
  <si>
    <t xml:space="preserve">THM </t>
  </si>
  <si>
    <t>NEWPARK RESOURCES INC</t>
  </si>
  <si>
    <t xml:space="preserve">NR </t>
  </si>
  <si>
    <t>QR ENERGY LP</t>
  </si>
  <si>
    <t xml:space="preserve">QRE </t>
  </si>
  <si>
    <t>JAMES RIVER COAL CO</t>
  </si>
  <si>
    <t xml:space="preserve">JRCC </t>
  </si>
  <si>
    <t>HORNBECK OFFSHORE SERVICES</t>
  </si>
  <si>
    <t xml:space="preserve">HOS </t>
  </si>
  <si>
    <t>ALON USA ENERGY INC</t>
  </si>
  <si>
    <t xml:space="preserve">ALJ </t>
  </si>
  <si>
    <t>CAL DIVE INTERNATIONAL INC</t>
  </si>
  <si>
    <t xml:space="preserve">DVR </t>
  </si>
  <si>
    <t>ENDEAVOUR SILVER CORP</t>
  </si>
  <si>
    <t xml:space="preserve">EXK </t>
  </si>
  <si>
    <t>GEORESOURCES INC</t>
  </si>
  <si>
    <t xml:space="preserve">GEOI </t>
  </si>
  <si>
    <t>ENERGY PARTNERS LTD</t>
  </si>
  <si>
    <t xml:space="preserve">EPL </t>
  </si>
  <si>
    <t>DELEK US HOLDINGS INC</t>
  </si>
  <si>
    <t xml:space="preserve">DK </t>
  </si>
  <si>
    <t>TESORO LOGISTICS LP</t>
  </si>
  <si>
    <t xml:space="preserve">TLLP </t>
  </si>
  <si>
    <t>TESCO CORP</t>
  </si>
  <si>
    <t xml:space="preserve">TESO </t>
  </si>
  <si>
    <t>PENN VIRGINIA CORP</t>
  </si>
  <si>
    <t xml:space="preserve">PVA </t>
  </si>
  <si>
    <t>GLOBAL GEOPHYSICAL SERVICES</t>
  </si>
  <si>
    <t xml:space="preserve">GGS </t>
  </si>
  <si>
    <t>MAGNUM HUNTER RESOURCES CORP</t>
  </si>
  <si>
    <t xml:space="preserve">MHR </t>
  </si>
  <si>
    <t>HORSEHEAD HOLDING CORP</t>
  </si>
  <si>
    <t xml:space="preserve">ZINC </t>
  </si>
  <si>
    <t>TANZANIAN ROYALTY EXPLORATIO</t>
  </si>
  <si>
    <t xml:space="preserve">TRE </t>
  </si>
  <si>
    <t>MAG SILVER CORP</t>
  </si>
  <si>
    <t xml:space="preserve">MVG </t>
  </si>
  <si>
    <t>HAYNES INTERNATIONAL INC</t>
  </si>
  <si>
    <t xml:space="preserve">HAYN </t>
  </si>
  <si>
    <t>AUGUSTA RESOURCE CORP</t>
  </si>
  <si>
    <t xml:space="preserve">AZC </t>
  </si>
  <si>
    <t>CHENIERE ENERGY INC</t>
  </si>
  <si>
    <t>RHINO RESOURCE PARTNERS LP</t>
  </si>
  <si>
    <t xml:space="preserve">RNO </t>
  </si>
  <si>
    <t>METALS USA HOLDINGS CORP</t>
  </si>
  <si>
    <t xml:space="preserve">MA </t>
  </si>
  <si>
    <t>RARE ELEMENT RESOURCES LTD</t>
  </si>
  <si>
    <t xml:space="preserve">REE </t>
  </si>
  <si>
    <t>BANRO CORPORATION</t>
  </si>
  <si>
    <t>TnoneGnoneCnone INDUSTRIES INC</t>
  </si>
  <si>
    <t xml:space="preserve">TGE </t>
  </si>
  <si>
    <t>OILSANDS QUEST INC</t>
  </si>
  <si>
    <t xml:space="preserve">BQI </t>
  </si>
  <si>
    <t>U S ENERGY CORP - WYOMING</t>
  </si>
  <si>
    <t xml:space="preserve">EG </t>
  </si>
  <si>
    <t>GREAT NORTHERN IRON ORE PPTY</t>
  </si>
  <si>
    <t>HANDY &amp; HARMAN LTD</t>
  </si>
  <si>
    <t xml:space="preserve">HNH </t>
  </si>
  <si>
    <t>CHINA SHEN ZHOU MINING &amp; RES</t>
  </si>
  <si>
    <t xml:space="preserve">SHZ </t>
  </si>
  <si>
    <t>Shenzhen</t>
  </si>
  <si>
    <t>WSP HOLDINGS LTD</t>
  </si>
  <si>
    <t xml:space="preserve">WH </t>
  </si>
  <si>
    <t>EASTERN AMER NATURAL GAS TR</t>
  </si>
  <si>
    <t xml:space="preserve">NGT </t>
  </si>
  <si>
    <t>SINOCOKING COAL AND COKE CHE</t>
  </si>
  <si>
    <t xml:space="preserve">SCOK </t>
  </si>
  <si>
    <t>ZION OIL &amp; GAS INC</t>
  </si>
  <si>
    <t xml:space="preserve">ZN </t>
  </si>
  <si>
    <t>CHINA NORTH EAST PETROLEUM</t>
  </si>
  <si>
    <t xml:space="preserve">NEP </t>
  </si>
  <si>
    <t>BOLT TECHNOLOGY CORP</t>
  </si>
  <si>
    <t xml:space="preserve">BOLT </t>
  </si>
  <si>
    <t>MAGELLAN PETROLEUM CORP</t>
  </si>
  <si>
    <t xml:space="preserve">MPET </t>
  </si>
  <si>
    <t>GENERAL STEEL HOLDINGS INC</t>
  </si>
  <si>
    <t xml:space="preserve">GSI </t>
  </si>
  <si>
    <t>ADAMS RESOURCES &amp; ENERGY INC</t>
  </si>
  <si>
    <t xml:space="preserve">AE </t>
  </si>
  <si>
    <t>CREDO PETROLEUM CORP</t>
  </si>
  <si>
    <t xml:space="preserve">CRED </t>
  </si>
  <si>
    <t>WILLBROS GROUP INC</t>
  </si>
  <si>
    <t xml:space="preserve">WG </t>
  </si>
  <si>
    <t>ENDEAVOUR INTERNATIONAL CORP</t>
  </si>
  <si>
    <t xml:space="preserve">END </t>
  </si>
  <si>
    <t>London, Toronto</t>
  </si>
  <si>
    <t>GULF ISLAND FABRICATION INC</t>
  </si>
  <si>
    <t xml:space="preserve">GIFI </t>
  </si>
  <si>
    <t>TERRA NOVA ROYALTY CORP</t>
  </si>
  <si>
    <t xml:space="preserve">TTT </t>
  </si>
  <si>
    <t>CROSSTEX ENERGY INC</t>
  </si>
  <si>
    <t xml:space="preserve">XTXI </t>
  </si>
  <si>
    <t>MV OIL TRUST</t>
  </si>
  <si>
    <t xml:space="preserve">MVO </t>
  </si>
  <si>
    <t>JAGUAR MINING INC</t>
  </si>
  <si>
    <t>MESABI TRUST</t>
  </si>
  <si>
    <t xml:space="preserve">MSB </t>
  </si>
  <si>
    <t>ABRAXAS PETROLEUM CORP</t>
  </si>
  <si>
    <t>AXAS</t>
  </si>
  <si>
    <t>GENERAL MOLY INC</t>
  </si>
  <si>
    <t xml:space="preserve">GMO </t>
  </si>
  <si>
    <t>HARVEST NATURAL RESOURCES IN</t>
  </si>
  <si>
    <t>EXETER RESOURCE CORP</t>
  </si>
  <si>
    <t xml:space="preserve">XRA </t>
  </si>
  <si>
    <t>TEXAS PACIFIC LAND TRUST</t>
  </si>
  <si>
    <t xml:space="preserve">TPL </t>
  </si>
  <si>
    <t>MOUNTAIN PROVINCE DIAMONDS</t>
  </si>
  <si>
    <t xml:space="preserve">MDM </t>
  </si>
  <si>
    <t>GREAT PANTHER SILVER LTD</t>
  </si>
  <si>
    <t xml:space="preserve">GPL </t>
  </si>
  <si>
    <t>PARAMOUNT GOLD AND SILVER</t>
  </si>
  <si>
    <t xml:space="preserve">PZG </t>
  </si>
  <si>
    <t>KEEGAN RESOURCES INC</t>
  </si>
  <si>
    <t xml:space="preserve">KGN </t>
  </si>
  <si>
    <t>SINOTECH ENERGY LTD</t>
  </si>
  <si>
    <t xml:space="preserve">CTE </t>
  </si>
  <si>
    <t>FX ENERGY INC</t>
  </si>
  <si>
    <t xml:space="preserve">FXEN </t>
  </si>
  <si>
    <t>NASDAQ GM</t>
  </si>
  <si>
    <t>FLOTEK INDUSTRIES INC</t>
  </si>
  <si>
    <t xml:space="preserve">FTK </t>
  </si>
  <si>
    <t>MATRIX SERVICE CO</t>
  </si>
  <si>
    <t xml:space="preserve">MTRX </t>
  </si>
  <si>
    <t>VAALCO ENERGY INC</t>
  </si>
  <si>
    <t xml:space="preserve">EGY </t>
  </si>
  <si>
    <t>PLATINUM GROUP METALS LTD</t>
  </si>
  <si>
    <t xml:space="preserve">PLG </t>
  </si>
  <si>
    <t>DAWSON GEOPHYSICAL CO</t>
  </si>
  <si>
    <t xml:space="preserve">DWSN </t>
  </si>
  <si>
    <t>PHI INC-NON VOTING</t>
  </si>
  <si>
    <t xml:space="preserve">PHIIK </t>
  </si>
  <si>
    <t>PHI INC-VOTING</t>
  </si>
  <si>
    <t xml:space="preserve">PHII </t>
  </si>
  <si>
    <t>TRIANGLE PETROLEUM CORP</t>
  </si>
  <si>
    <t xml:space="preserve">TPLM </t>
  </si>
  <si>
    <t>GMX RESOURCES INC</t>
  </si>
  <si>
    <t xml:space="preserve">GMXR </t>
  </si>
  <si>
    <t>WARREN RESOURCES INC</t>
  </si>
  <si>
    <t xml:space="preserve">WRES </t>
  </si>
  <si>
    <t>OLYMPIC STEEL INC</t>
  </si>
  <si>
    <t xml:space="preserve">ZE </t>
  </si>
  <si>
    <t>WESTERN COPPER CORP</t>
  </si>
  <si>
    <t xml:space="preserve">WRN </t>
  </si>
  <si>
    <t>BRONCO DRILLING CO INC</t>
  </si>
  <si>
    <t xml:space="preserve">BRNC </t>
  </si>
  <si>
    <t>CLAUDE RESOURCES INC</t>
  </si>
  <si>
    <t xml:space="preserve">CGR </t>
  </si>
  <si>
    <t>HALLADOR ENERGY CO</t>
  </si>
  <si>
    <t xml:space="preserve">HNRG </t>
  </si>
  <si>
    <t>ENTREE GOLD INC</t>
  </si>
  <si>
    <t>CUBIC ENERGY INC</t>
  </si>
  <si>
    <t xml:space="preserve">QBC </t>
  </si>
  <si>
    <t>CHINA DIRECT INDUSTRIES INC</t>
  </si>
  <si>
    <t xml:space="preserve">CDII </t>
  </si>
  <si>
    <t>TRI-VALLEY CORP</t>
  </si>
  <si>
    <t xml:space="preserve">TIV </t>
  </si>
  <si>
    <t>GEOGLOBAL RESOURCES INC</t>
  </si>
  <si>
    <t xml:space="preserve">GGR </t>
  </si>
  <si>
    <t>ENERGY SERVICES OF AMERICA</t>
  </si>
  <si>
    <t xml:space="preserve">ESA </t>
  </si>
  <si>
    <t>MARINE PETROLEUM TRUST</t>
  </si>
  <si>
    <t xml:space="preserve">MARPS </t>
  </si>
  <si>
    <t>CHINA ARMCO METALS INC</t>
  </si>
  <si>
    <t xml:space="preserve">CNAM </t>
  </si>
  <si>
    <t>ANDATEE CHINA MARINE FUEL SE</t>
  </si>
  <si>
    <t xml:space="preserve">AMCF </t>
  </si>
  <si>
    <t>HKN INC</t>
  </si>
  <si>
    <t xml:space="preserve">HKN </t>
  </si>
  <si>
    <t>FIELDPOINT PETROLEUM CORP</t>
  </si>
  <si>
    <t xml:space="preserve">FPP </t>
  </si>
  <si>
    <t>EARTHSTONE ENERGY INC</t>
  </si>
  <si>
    <t xml:space="preserve">ESTE </t>
  </si>
  <si>
    <t>PYRAMID OIL CO</t>
  </si>
  <si>
    <t xml:space="preserve">PDO </t>
  </si>
  <si>
    <t>CKX LANDS INC</t>
  </si>
  <si>
    <t xml:space="preserve">CKX </t>
  </si>
  <si>
    <t>GEOPETRO RESOURCES CO</t>
  </si>
  <si>
    <t>CANO PETROLEUM INC</t>
  </si>
  <si>
    <t xml:space="preserve">CFW </t>
  </si>
  <si>
    <t>MEXCO ENERGY CORP</t>
  </si>
  <si>
    <t xml:space="preserve">MXC </t>
  </si>
  <si>
    <t>TORCH ENERGY ROYALTY TRUST</t>
  </si>
  <si>
    <t xml:space="preserve">TRU </t>
  </si>
  <si>
    <t>BLUE DOLPHIN ENERGY CO</t>
  </si>
  <si>
    <t xml:space="preserve">BDCO </t>
  </si>
  <si>
    <t>RECON TECHNOLOGY LTD</t>
  </si>
  <si>
    <t xml:space="preserve">RCON </t>
  </si>
  <si>
    <t>SULPHCO INC</t>
  </si>
  <si>
    <t xml:space="preserve">SUF </t>
  </si>
  <si>
    <t>ALMADEN MINERALS LTD</t>
  </si>
  <si>
    <t xml:space="preserve">AAU </t>
  </si>
  <si>
    <t>AVALON RARE METALS INC</t>
  </si>
  <si>
    <t xml:space="preserve">UEC </t>
  </si>
  <si>
    <t>UNIVERSAL STAINLESS &amp; ALLOY</t>
  </si>
  <si>
    <t>VOYAGER OIL &amp; GAS INC</t>
  </si>
  <si>
    <t xml:space="preserve">VOG </t>
  </si>
  <si>
    <t>WESTMORELAND COAL CO</t>
  </si>
  <si>
    <t xml:space="preserve">WLB </t>
  </si>
  <si>
    <t>CAMAC ENERGY INC</t>
  </si>
  <si>
    <t xml:space="preserve">CAK </t>
  </si>
  <si>
    <t>WHITING USA TRUST I</t>
  </si>
  <si>
    <t xml:space="preserve">WHX </t>
  </si>
  <si>
    <t>DELTA PETROLEUM CORP</t>
  </si>
  <si>
    <t xml:space="preserve">DPTR </t>
  </si>
  <si>
    <t>DRDGOLD LTD</t>
  </si>
  <si>
    <t xml:space="preserve">DROOY </t>
  </si>
  <si>
    <t>MILLER ENERGY RESOURCES INC</t>
  </si>
  <si>
    <t xml:space="preserve">MILL </t>
  </si>
  <si>
    <t>CHINA METRO-RURAL HOLDINGS</t>
  </si>
  <si>
    <t xml:space="preserve">CNR </t>
  </si>
  <si>
    <t>L&amp;L ENERGY INC</t>
  </si>
  <si>
    <t xml:space="preserve">LLEN </t>
  </si>
  <si>
    <t>NATURAL GAS SERVICES GROUP</t>
  </si>
  <si>
    <t xml:space="preserve">NGS </t>
  </si>
  <si>
    <t>EVOLUTION PETROLEUM CORP</t>
  </si>
  <si>
    <t xml:space="preserve">EPM </t>
  </si>
  <si>
    <t>EQUAL ENERGY LTD</t>
  </si>
  <si>
    <t xml:space="preserve">EQU </t>
  </si>
  <si>
    <t>MIDWAY GOLD CORP</t>
  </si>
  <si>
    <t xml:space="preserve">MDW </t>
  </si>
  <si>
    <t>URANERZ ENERGY CORP</t>
  </si>
  <si>
    <t xml:space="preserve">URZ </t>
  </si>
  <si>
    <t>TOREADOR RESOURCES CORP</t>
  </si>
  <si>
    <t xml:space="preserve">TRGL </t>
  </si>
  <si>
    <t>VISTA GOLD CORP</t>
  </si>
  <si>
    <t xml:space="preserve">VGZ </t>
  </si>
  <si>
    <t>SONDE RESOURCES CORP</t>
  </si>
  <si>
    <t xml:space="preserve">SOQ </t>
  </si>
  <si>
    <t>QUATERRA RESOURCES INC</t>
  </si>
  <si>
    <t xml:space="preserve">QMM </t>
  </si>
  <si>
    <t>ANOORAQ RESOURCES CORP</t>
  </si>
  <si>
    <t xml:space="preserve">ANO </t>
  </si>
  <si>
    <t>CRIMSON EXPLORATION INC</t>
  </si>
  <si>
    <t xml:space="preserve">CXPO </t>
  </si>
  <si>
    <t>ISRAMCO INC</t>
  </si>
  <si>
    <t xml:space="preserve">ISRL </t>
  </si>
  <si>
    <t>LONGWEI PETROLEUM INVESTMENT</t>
  </si>
  <si>
    <t xml:space="preserve">LPH </t>
  </si>
  <si>
    <t>PUDA COAL INC</t>
  </si>
  <si>
    <t xml:space="preserve">PUDA </t>
  </si>
  <si>
    <t>CE FRANKLIN LTD</t>
  </si>
  <si>
    <t xml:space="preserve">CFK </t>
  </si>
  <si>
    <t>GEOKINETICS INC</t>
  </si>
  <si>
    <t xml:space="preserve">GOK </t>
  </si>
  <si>
    <t>none</t>
  </si>
  <si>
    <t>URANIUM RESOURCES INC</t>
  </si>
  <si>
    <t xml:space="preserve">URRE </t>
  </si>
  <si>
    <t>SYNTROLEUM CORP</t>
  </si>
  <si>
    <t xml:space="preserve">SYNM </t>
  </si>
  <si>
    <t>UR-ENERGY INC</t>
  </si>
  <si>
    <t xml:space="preserve">URG </t>
  </si>
  <si>
    <t>RAM ENERGY RESOURCES INC</t>
  </si>
  <si>
    <t xml:space="preserve">RAME </t>
  </si>
  <si>
    <t>MITCHAM INDUSTRIES INC</t>
  </si>
  <si>
    <t xml:space="preserve">MIND </t>
  </si>
  <si>
    <t xml:space="preserve">AVL </t>
  </si>
  <si>
    <t>BAYTEX ENERGY CORP</t>
  </si>
  <si>
    <t xml:space="preserve">BTE </t>
  </si>
  <si>
    <t>CARDERO RESOURCE CORP</t>
  </si>
  <si>
    <t xml:space="preserve">CDY </t>
  </si>
  <si>
    <t>CROSSHAIR EXPLORATION &amp; MINI</t>
  </si>
  <si>
    <t xml:space="preserve">CXZ </t>
  </si>
  <si>
    <t>DEJOUR ENERGY INC</t>
  </si>
  <si>
    <t xml:space="preserve">DEJ </t>
  </si>
  <si>
    <t>EXTORRE GOLD MINES LTD</t>
  </si>
  <si>
    <t xml:space="preserve">XG </t>
  </si>
  <si>
    <t>KIMBER RESOURCES INC</t>
  </si>
  <si>
    <t xml:space="preserve">KBX </t>
  </si>
  <si>
    <t>KOBEX MINERALS INC</t>
  </si>
  <si>
    <t xml:space="preserve">KXM </t>
  </si>
  <si>
    <t>MINCO GOLD CORP</t>
  </si>
  <si>
    <t xml:space="preserve">MGH </t>
  </si>
  <si>
    <t>Exchange/Exchange Group</t>
  </si>
  <si>
    <t>Total # of Listed Companies</t>
  </si>
  <si>
    <t>Total # of Extractive Companies</t>
  </si>
  <si>
    <t>% of World Extractive Sector Market Cap</t>
  </si>
  <si>
    <t xml:space="preserve">TOTAL EXTRACTIVE SECTOR MARKET CAPITALIZATION: </t>
  </si>
  <si>
    <t>American Exchanges - ALL</t>
  </si>
  <si>
    <t>Extractive Sector Market Cap, Euros</t>
  </si>
  <si>
    <t>Sum of Non-US Extractive Sector Market Capitalization:</t>
  </si>
  <si>
    <t>DOUBLE EAGLE PETROLEUM CO</t>
  </si>
  <si>
    <t xml:space="preserve">DBLE </t>
  </si>
  <si>
    <t>GOLD RESERVE INC</t>
  </si>
  <si>
    <t xml:space="preserve">GRZ </t>
  </si>
  <si>
    <t>METALLINE MINING CO</t>
  </si>
  <si>
    <t xml:space="preserve">MMG </t>
  </si>
  <si>
    <t>DOMINION RES BLACK WARRIOR</t>
  </si>
  <si>
    <t xml:space="preserve">DOM </t>
  </si>
  <si>
    <t>ARABIAN AMERICAN DEVELOPMENT</t>
  </si>
  <si>
    <t xml:space="preserve">ARSD </t>
  </si>
  <si>
    <t>PACIFIC BOOKER MINERALS INC</t>
  </si>
  <si>
    <t xml:space="preserve">PBM </t>
  </si>
  <si>
    <t>SYNALLOY CORP</t>
  </si>
  <si>
    <t xml:space="preserve">SYNL </t>
  </si>
  <si>
    <t>MESA ROYALTY TRUST</t>
  </si>
  <si>
    <t xml:space="preserve">MTR </t>
  </si>
  <si>
    <t>SOLITARIO EXPLORATION &amp; ROY</t>
  </si>
  <si>
    <t xml:space="preserve">XPL </t>
  </si>
  <si>
    <t>MINES MANAGEMENT INC</t>
  </si>
  <si>
    <t xml:space="preserve">MGN </t>
  </si>
  <si>
    <t>VANTAGE DRILLING CO-UNIT</t>
  </si>
  <si>
    <t xml:space="preserve">VTG/U </t>
  </si>
  <si>
    <t>CHINA PRECISION STEEL INC</t>
  </si>
  <si>
    <t xml:space="preserve">CPSL </t>
  </si>
  <si>
    <t>PRIMEENERGY CORP</t>
  </si>
  <si>
    <t xml:space="preserve">PNRG </t>
  </si>
  <si>
    <t>FRIEDMAN INDUSTRIES</t>
  </si>
  <si>
    <t xml:space="preserve">FRD </t>
  </si>
  <si>
    <t>SUTOR TECHNOLOGY GROUP LTD</t>
  </si>
  <si>
    <t xml:space="preserve">SUTR </t>
  </si>
  <si>
    <t>EVERGREEN ENERGY INC</t>
  </si>
  <si>
    <t xml:space="preserve">EEE </t>
  </si>
  <si>
    <t>NYSE Arca</t>
  </si>
  <si>
    <t>POSTROCK ENERGY CORP</t>
  </si>
  <si>
    <t xml:space="preserve">PSTR </t>
  </si>
  <si>
    <t>OSSEN INNOVATION CO</t>
  </si>
  <si>
    <t xml:space="preserve">OSN </t>
  </si>
  <si>
    <t>CONSTELLATION ENERGY PARTNER</t>
  </si>
  <si>
    <t xml:space="preserve">CEP </t>
  </si>
  <si>
    <t>TENGASCO INC</t>
  </si>
  <si>
    <t xml:space="preserve">TGC </t>
  </si>
  <si>
    <t>TIMBERLINE RESOURCES CORP</t>
  </si>
  <si>
    <t xml:space="preserve">TLR </t>
  </si>
  <si>
    <t>GEOMET INC</t>
  </si>
  <si>
    <t xml:space="preserve">GMET </t>
  </si>
  <si>
    <t>BARNWELL INDUSTRIES INC</t>
  </si>
  <si>
    <t xml:space="preserve">BRN </t>
  </si>
  <si>
    <t>LUCAS ENERGY INC</t>
  </si>
  <si>
    <t xml:space="preserve">LEI </t>
  </si>
  <si>
    <t>BMB MUNAI INC</t>
  </si>
  <si>
    <t xml:space="preserve">KAZ </t>
  </si>
  <si>
    <t>GASCO ENERGY INC</t>
  </si>
  <si>
    <t xml:space="preserve">GSX </t>
  </si>
  <si>
    <t>CRYSTALLEX INTL CORP</t>
  </si>
  <si>
    <t xml:space="preserve">KRY </t>
  </si>
  <si>
    <t>SINO CLEAN ENERGY INC</t>
  </si>
  <si>
    <t xml:space="preserve">SCEI </t>
  </si>
  <si>
    <t>ROYALE ENERGY INC</t>
  </si>
  <si>
    <t xml:space="preserve">ROYL </t>
  </si>
  <si>
    <t>ENERGY SERVICES AMERIC-UNITS</t>
  </si>
  <si>
    <t xml:space="preserve">ESA/U </t>
  </si>
  <si>
    <t>EXCHANGE: Australian Securities Exchange</t>
  </si>
  <si>
    <t xml:space="preserve">The data highlights the significant impact that the regulations being developed in the US, EU and Hong Kong will have.  </t>
  </si>
  <si>
    <t>Key findings include:</t>
  </si>
  <si>
    <t xml:space="preserve">• US:  The US Dodd-Frank law will greatly improve transparency in the oil, gas and mining industries:  US exchanges represent 3.87 trillion euros in extractive industry capital, almost 40 percent of the global total.  </t>
  </si>
  <si>
    <t xml:space="preserve">• Europe: Regulations in the EU would cover almost 22 percent of the global market of extractive companies.  It is significant that the UK and French governments have announced their support for new EU transparency regulations, given their combined market share of 1.7 trillion euros, about 80 percent of total EU market value for extractive companies. </t>
  </si>
  <si>
    <t>• Australia: The prompt adoption of new reporting rules on the Australian Securities Exchange could have an immediate impact, given the large numbers of extractive companies listed (904 companies).  Less than one percent of these companies are covered by the SEC regulations and many of the companies operate in Africa.</t>
  </si>
  <si>
    <t>• Canada:  The Toronto stock exchange hosts 473 extractive industry companies and seven percent of global extractive company capital activity.  Twenty percent of the extractive companies listed on the Toronto exchange are also listed on US exchanges and therefore will have to comply with the US transparency standards.  This will provide impetus to develop new Canadian rules.</t>
  </si>
  <si>
    <t xml:space="preserve">• South Africa:  Johannesburg, Africa’s largest exchange, has many African extractive companies listed.  Regulations would receive strong support from local civil society groups already active on governance and economic justice issues. </t>
  </si>
  <si>
    <t xml:space="preserve">• China:  The recent rule changes by the Hong Kong Exchange, where listings account for over 10 percent of global extractive company market value outside the United States, present opportunities to advocate new, national regulations in China. </t>
  </si>
  <si>
    <t>• Norway:  Norway was the first OECD country to implement EITI and is known as a global leader in the transparent and sustainable management of natural resources.  Oslo Børs has 61 extractive industry companies listed.  Transparency regulations on Oslo Børs would show the country’s continued leadership in the extractive industries transparency field and the Minister of Finance has stated that he supports the introduction of regulations in the future.</t>
  </si>
  <si>
    <t>• Korea:  A member of the New Progressive Party has introduced legislation that would require extractive companies to file annual reports with the Financial Services Committee, covering contracts and payments to governments.</t>
  </si>
  <si>
    <t>The following research by the Revenue Watch Institute gives an overview of extractive industry companies across the world’s largest financial markets.  The research included the 31 largest non-US stock exchanges, the Oslo Børs of Norway and the NYSE, AMEX and NASDAQ in the US.</t>
  </si>
  <si>
    <t>For more about this research and to read the full report of findings, go to:</t>
  </si>
  <si>
    <t>http://www.revenuewatch.org/companylistings</t>
  </si>
  <si>
    <t>• Russia:  MICEX Russia is another significant market, hosting five percent of global total extractive company market capital.</t>
  </si>
  <si>
    <t>Number of Extractive Companies and Extractive Sector Value On Global Exchanges</t>
  </si>
  <si>
    <t>025970</t>
  </si>
  <si>
    <t xml:space="preserve">• Momentum is growing in many markets for requiring oil, gas and mining companies to disclose key financial information to governments on a country by country basis. The exchanges that have introduced or are developing rules (such as in the United States, Hong Kong and European Union) represent around two thirds of the global market value of all extractive companies (US exchanges cover 39 percent of global extractive industry activity; London Stock Exchange Group, 14 percent; Euronext, seven percent and the Hong Kong exchange, seven percent). </t>
  </si>
  <si>
    <t>Please note that the data in this research covers extractive industry companies, not all companies engaged in oil, gas and mining activity, as covered by the language of the Dodd-Frank law in the US.  Some large companies have very significant oil, gas and mining activities but are not categorized as extractive companies.  Therefore the companies included in this research are the minimum that will be captured by regulation.</t>
  </si>
  <si>
    <t>Please also note that this is snapshot financial data as of March-May 2011.</t>
  </si>
  <si>
    <t xml:space="preserve"> Stock Exchanges with Extractive Company SEC Coverage</t>
  </si>
  <si>
    <t>Oil/Gas/Mining companies listed on US Stock Exchanges, 5/1/2011 (NYSE, NYSE Amex, NASDAQ)</t>
  </si>
  <si>
    <t>(No website or email address)</t>
  </si>
  <si>
    <t>(Information not on website)</t>
  </si>
  <si>
    <t>No (although Cairn India which Cairn Energy owns 62.37% of is listed on the Bombay Stock Exchange and Indian Stock Exchange)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</si>
</sst>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2"/>
    </font>
    <font>
      <u val="single"/>
      <sz val="10"/>
      <color indexed="61"/>
      <name val="Verdana"/>
      <family val="2"/>
    </font>
    <font>
      <sz val="11"/>
      <color indexed="8"/>
      <name val="Arial"/>
      <family val="2"/>
    </font>
    <font>
      <sz val="11"/>
      <name val="Arial"/>
      <family val="2"/>
    </font>
    <font>
      <b/>
      <sz val="11"/>
      <name val="Arial"/>
      <family val="2"/>
    </font>
    <font>
      <sz val="10"/>
      <color indexed="8"/>
      <name val="Verdana"/>
      <family val="2"/>
    </font>
    <font>
      <b/>
      <sz val="10"/>
      <color indexed="8"/>
      <name val="Verdana"/>
      <family val="2"/>
    </font>
    <font>
      <b/>
      <sz val="11"/>
      <color indexed="8"/>
      <name val="Arial"/>
      <family val="2"/>
    </font>
    <font>
      <b/>
      <sz val="11"/>
      <color indexed="8"/>
      <name val="Verdana"/>
      <family val="2"/>
    </font>
    <font>
      <sz val="11"/>
      <color indexed="8"/>
      <name val="Verdana"/>
      <family val="2"/>
    </font>
    <font>
      <sz val="10"/>
      <color indexed="63"/>
      <name val="Verdana"/>
      <family val="2"/>
    </font>
    <font>
      <b/>
      <sz val="10"/>
      <color indexed="18"/>
      <name val="Verdana"/>
      <family val="2"/>
    </font>
    <font>
      <b/>
      <sz val="10"/>
      <color indexed="62"/>
      <name val="Verdana"/>
      <family val="2"/>
    </font>
    <font>
      <b/>
      <sz val="10"/>
      <color indexed="9"/>
      <name val="Verdana"/>
      <family val="2"/>
    </font>
    <font>
      <sz val="10"/>
      <color indexed="9"/>
      <name val="Verdana"/>
      <family val="2"/>
    </font>
    <font>
      <b/>
      <sz val="11"/>
      <color indexed="18"/>
      <name val="Arial"/>
      <family val="2"/>
    </font>
    <font>
      <sz val="11"/>
      <color indexed="8"/>
      <name val="Calibri"/>
      <family val="2"/>
    </font>
    <font>
      <sz val="10"/>
      <name val="Arial"/>
      <family val="0"/>
    </font>
    <font>
      <b/>
      <sz val="11"/>
      <name val="Verdana"/>
      <family val="2"/>
    </font>
    <font>
      <sz val="11"/>
      <color indexed="8"/>
      <name val="Trebuchet MS"/>
      <family val="2"/>
    </font>
    <font>
      <sz val="10"/>
      <color indexed="8"/>
      <name val="Arial"/>
      <family val="2"/>
    </font>
    <font>
      <b/>
      <sz val="10"/>
      <color indexed="63"/>
      <name val="Verdana"/>
      <family val="2"/>
    </font>
    <font>
      <sz val="11"/>
      <color indexed="63"/>
      <name val="Arial"/>
      <family val="2"/>
    </font>
    <font>
      <b/>
      <sz val="8"/>
      <name val="Verdana"/>
      <family val="2"/>
    </font>
    <font>
      <b/>
      <sz val="11"/>
      <color indexed="62"/>
      <name val="Arial"/>
      <family val="2"/>
    </font>
    <font>
      <sz val="8"/>
      <color indexed="8"/>
      <name val="Verdana"/>
      <family val="0"/>
    </font>
    <font>
      <b/>
      <sz val="10"/>
      <name val="Arial"/>
      <family val="2"/>
    </font>
    <font>
      <i/>
      <sz val="8"/>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style="double"/>
    </border>
    <border>
      <left style="thin"/>
      <right>
        <color indexed="63"/>
      </right>
      <top style="thin"/>
      <bottom style="double"/>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99">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NumberFormat="1" applyFont="1" applyFill="1" applyBorder="1" applyAlignment="1">
      <alignment horizontal="left" vertical="center"/>
    </xf>
    <xf numFmtId="0" fontId="9"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9"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Alignment="1">
      <alignment/>
    </xf>
    <xf numFmtId="0" fontId="7" fillId="0" borderId="10" xfId="0" applyNumberFormat="1" applyFont="1" applyFill="1" applyBorder="1" applyAlignment="1">
      <alignment horizontal="left" vertical="center"/>
    </xf>
    <xf numFmtId="3" fontId="7" fillId="0" borderId="10" xfId="0" applyNumberFormat="1" applyFont="1" applyBorder="1" applyAlignment="1">
      <alignment horizontal="right"/>
    </xf>
    <xf numFmtId="0" fontId="7" fillId="0" borderId="10" xfId="0" applyFont="1" applyBorder="1" applyAlignment="1">
      <alignment/>
    </xf>
    <xf numFmtId="0" fontId="7" fillId="0" borderId="10" xfId="0" applyNumberFormat="1" applyFont="1" applyFill="1" applyBorder="1" applyAlignment="1">
      <alignment horizontal="right" vertical="center"/>
    </xf>
    <xf numFmtId="0" fontId="7" fillId="0" borderId="10" xfId="0" applyNumberFormat="1" applyFont="1" applyFill="1" applyBorder="1" applyAlignment="1">
      <alignment horizontal="left" vertical="center" wrapText="1"/>
    </xf>
    <xf numFmtId="0" fontId="7" fillId="0" borderId="10" xfId="0" applyFont="1" applyBorder="1" applyAlignment="1">
      <alignment vertical="center"/>
    </xf>
    <xf numFmtId="3" fontId="7" fillId="0" borderId="10" xfId="0" applyNumberFormat="1" applyFont="1" applyBorder="1" applyAlignment="1">
      <alignment horizontal="right" vertical="center"/>
    </xf>
    <xf numFmtId="0" fontId="10" fillId="0" borderId="0" xfId="0" applyFont="1" applyAlignment="1">
      <alignment/>
    </xf>
    <xf numFmtId="0" fontId="11" fillId="0" borderId="0" xfId="0" applyFont="1" applyAlignment="1">
      <alignment/>
    </xf>
    <xf numFmtId="0" fontId="12" fillId="0" borderId="11"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7" fillId="0" borderId="11"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0" fillId="0" borderId="0" xfId="0" applyFont="1" applyAlignment="1">
      <alignment/>
    </xf>
    <xf numFmtId="0" fontId="7" fillId="0" borderId="10" xfId="0" applyNumberFormat="1" applyFont="1" applyFill="1" applyBorder="1" applyAlignment="1">
      <alignment horizontal="left"/>
    </xf>
    <xf numFmtId="0" fontId="7" fillId="0" borderId="10" xfId="0" applyFont="1" applyBorder="1" applyAlignment="1">
      <alignment/>
    </xf>
    <xf numFmtId="0" fontId="7" fillId="0" borderId="0" xfId="0" applyNumberFormat="1" applyFont="1" applyFill="1" applyBorder="1" applyAlignment="1">
      <alignment horizontal="lef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right"/>
    </xf>
    <xf numFmtId="3" fontId="0" fillId="0" borderId="10" xfId="0" applyNumberFormat="1" applyBorder="1" applyAlignment="1">
      <alignment horizontal="right"/>
    </xf>
    <xf numFmtId="0" fontId="10" fillId="0" borderId="0" xfId="0" applyFont="1" applyAlignment="1">
      <alignment horizontal="left" wrapText="1"/>
    </xf>
    <xf numFmtId="0" fontId="12" fillId="0" borderId="10" xfId="0" applyFont="1" applyBorder="1" applyAlignment="1">
      <alignment horizontal="left" vertical="center" wrapText="1"/>
    </xf>
    <xf numFmtId="0" fontId="0" fillId="0" borderId="10" xfId="0" applyBorder="1" applyAlignment="1">
      <alignment horizontal="left" wrapText="1"/>
    </xf>
    <xf numFmtId="3" fontId="0" fillId="0" borderId="0" xfId="0" applyNumberFormat="1" applyAlignment="1">
      <alignment/>
    </xf>
    <xf numFmtId="3" fontId="10" fillId="0" borderId="0" xfId="0" applyNumberFormat="1" applyFont="1" applyAlignment="1">
      <alignment/>
    </xf>
    <xf numFmtId="0" fontId="1" fillId="0" borderId="0" xfId="0" applyFont="1" applyAlignment="1">
      <alignment horizontal="center" wrapText="1"/>
    </xf>
    <xf numFmtId="0" fontId="0" fillId="0" borderId="0" xfId="0" applyAlignment="1">
      <alignment horizontal="center"/>
    </xf>
    <xf numFmtId="0" fontId="10" fillId="0" borderId="0" xfId="0" applyFont="1" applyAlignment="1">
      <alignment wrapText="1"/>
    </xf>
    <xf numFmtId="0" fontId="0" fillId="0" borderId="0" xfId="0" applyAlignment="1">
      <alignment/>
    </xf>
    <xf numFmtId="3" fontId="0" fillId="0" borderId="0" xfId="0" applyNumberFormat="1" applyAlignment="1">
      <alignment horizontal="left"/>
    </xf>
    <xf numFmtId="0" fontId="0" fillId="0" borderId="0" xfId="0" applyFont="1" applyAlignment="1">
      <alignment/>
    </xf>
    <xf numFmtId="0" fontId="0" fillId="0" borderId="10" xfId="0" applyFill="1" applyBorder="1" applyAlignment="1">
      <alignment/>
    </xf>
    <xf numFmtId="3" fontId="0" fillId="0" borderId="0" xfId="0" applyNumberFormat="1" applyFont="1" applyAlignment="1">
      <alignment/>
    </xf>
    <xf numFmtId="0" fontId="0" fillId="0" borderId="0" xfId="0" applyFont="1" applyAlignment="1">
      <alignment/>
    </xf>
    <xf numFmtId="0" fontId="13" fillId="0" borderId="1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Fill="1" applyBorder="1" applyAlignment="1">
      <alignment horizontal="center" vertical="center" wrapText="1"/>
    </xf>
    <xf numFmtId="0" fontId="14" fillId="0" borderId="0" xfId="0" applyFont="1" applyAlignment="1">
      <alignment horizontal="center" vertical="center" wrapText="1"/>
    </xf>
    <xf numFmtId="0" fontId="0" fillId="0" borderId="0" xfId="0" applyFont="1" applyAlignment="1">
      <alignment/>
    </xf>
    <xf numFmtId="0" fontId="12" fillId="0" borderId="1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Fill="1" applyBorder="1" applyAlignment="1">
      <alignment horizontal="center" vertical="center" wrapText="1"/>
    </xf>
    <xf numFmtId="3" fontId="0" fillId="0" borderId="10" xfId="0" applyNumberFormat="1" applyFill="1" applyBorder="1" applyAlignment="1">
      <alignment horizontal="right"/>
    </xf>
    <xf numFmtId="0" fontId="0" fillId="0" borderId="10" xfId="0" applyFill="1" applyBorder="1" applyAlignment="1">
      <alignment horizontal="right"/>
    </xf>
    <xf numFmtId="0" fontId="12" fillId="0" borderId="14" xfId="0" applyFont="1" applyBorder="1" applyAlignment="1">
      <alignment horizontal="center" vertical="center" wrapText="1"/>
    </xf>
    <xf numFmtId="0" fontId="12" fillId="0" borderId="13" xfId="0" applyNumberFormat="1" applyFont="1" applyFill="1" applyBorder="1" applyAlignment="1">
      <alignment horizontal="center" vertical="center" wrapText="1"/>
    </xf>
    <xf numFmtId="19" fontId="0" fillId="0" borderId="10" xfId="0" applyNumberFormat="1" applyBorder="1" applyAlignment="1">
      <alignment/>
    </xf>
    <xf numFmtId="3" fontId="0" fillId="0" borderId="10" xfId="0" applyNumberFormat="1" applyBorder="1" applyAlignment="1">
      <alignment/>
    </xf>
    <xf numFmtId="3" fontId="0" fillId="0" borderId="10" xfId="0" applyNumberFormat="1" applyBorder="1" applyAlignment="1">
      <alignment wrapText="1"/>
    </xf>
    <xf numFmtId="3" fontId="7" fillId="0" borderId="10" xfId="0" applyNumberFormat="1" applyFont="1" applyBorder="1" applyAlignment="1">
      <alignment/>
    </xf>
    <xf numFmtId="3" fontId="0" fillId="0" borderId="10" xfId="0" applyNumberFormat="1" applyFont="1" applyBorder="1" applyAlignment="1">
      <alignment horizontal="right"/>
    </xf>
    <xf numFmtId="0" fontId="14" fillId="0" borderId="10" xfId="0" applyFont="1" applyFill="1" applyBorder="1" applyAlignment="1">
      <alignment/>
    </xf>
    <xf numFmtId="0" fontId="0" fillId="0" borderId="10" xfId="0" applyFont="1" applyFill="1" applyBorder="1" applyAlignment="1">
      <alignment/>
    </xf>
    <xf numFmtId="0" fontId="14" fillId="0" borderId="10" xfId="0" applyFont="1" applyFill="1" applyBorder="1" applyAlignment="1">
      <alignment/>
    </xf>
    <xf numFmtId="0" fontId="0" fillId="0" borderId="10" xfId="57" applyFont="1" applyFill="1" applyBorder="1" applyAlignment="1">
      <alignment/>
      <protection/>
    </xf>
    <xf numFmtId="0" fontId="0" fillId="0" borderId="10" xfId="0" applyFont="1" applyFill="1" applyBorder="1" applyAlignment="1">
      <alignment/>
    </xf>
    <xf numFmtId="0" fontId="14" fillId="0" borderId="10" xfId="0" applyFont="1" applyFill="1" applyBorder="1" applyAlignment="1">
      <alignment wrapText="1"/>
    </xf>
    <xf numFmtId="0" fontId="15" fillId="0" borderId="10" xfId="0" applyFont="1" applyFill="1" applyBorder="1" applyAlignment="1">
      <alignment wrapText="1"/>
    </xf>
    <xf numFmtId="0" fontId="0" fillId="0" borderId="10" xfId="0" applyFont="1" applyFill="1" applyBorder="1" applyAlignment="1">
      <alignment/>
    </xf>
    <xf numFmtId="0" fontId="0" fillId="0" borderId="0" xfId="0" applyFont="1" applyAlignment="1">
      <alignment/>
    </xf>
    <xf numFmtId="165" fontId="0" fillId="0" borderId="0" xfId="0" applyNumberFormat="1" applyFont="1" applyAlignment="1">
      <alignment/>
    </xf>
    <xf numFmtId="10" fontId="0" fillId="0" borderId="0" xfId="0" applyNumberFormat="1" applyFont="1" applyAlignment="1">
      <alignment/>
    </xf>
    <xf numFmtId="0" fontId="0" fillId="0" borderId="0" xfId="0" applyFont="1" applyAlignment="1">
      <alignment/>
    </xf>
    <xf numFmtId="49" fontId="18" fillId="0" borderId="0"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165" fontId="19" fillId="0" borderId="0" xfId="0" applyNumberFormat="1" applyFont="1" applyFill="1" applyBorder="1" applyAlignment="1">
      <alignment horizontal="right" vertical="center"/>
    </xf>
    <xf numFmtId="0" fontId="0" fillId="0" borderId="0" xfId="0" applyFont="1" applyAlignment="1">
      <alignment/>
    </xf>
    <xf numFmtId="0" fontId="10" fillId="0" borderId="10" xfId="0" applyFont="1" applyFill="1" applyBorder="1" applyAlignment="1">
      <alignment horizontal="center" vertical="center"/>
    </xf>
    <xf numFmtId="3" fontId="1" fillId="0" borderId="0" xfId="0" applyNumberFormat="1" applyFont="1" applyAlignment="1">
      <alignment horizontal="center" vertical="center" wrapText="1"/>
    </xf>
    <xf numFmtId="0" fontId="0" fillId="33" borderId="10" xfId="0" applyFont="1" applyFill="1" applyBorder="1" applyAlignment="1">
      <alignment wrapText="1"/>
    </xf>
    <xf numFmtId="0" fontId="14" fillId="33" borderId="10" xfId="0" applyFont="1" applyFill="1" applyBorder="1" applyAlignment="1">
      <alignment/>
    </xf>
    <xf numFmtId="0" fontId="0" fillId="33" borderId="10" xfId="0" applyFont="1" applyFill="1" applyBorder="1" applyAlignment="1">
      <alignment/>
    </xf>
    <xf numFmtId="0" fontId="14" fillId="33" borderId="10" xfId="0" applyFont="1" applyFill="1" applyBorder="1" applyAlignment="1">
      <alignment/>
    </xf>
    <xf numFmtId="0" fontId="0" fillId="33" borderId="10" xfId="57" applyFont="1" applyFill="1" applyBorder="1" applyAlignment="1">
      <alignment/>
      <protection/>
    </xf>
    <xf numFmtId="0" fontId="0" fillId="33" borderId="10" xfId="0" applyFont="1" applyFill="1" applyBorder="1" applyAlignment="1">
      <alignment/>
    </xf>
    <xf numFmtId="0" fontId="14" fillId="33" borderId="10" xfId="0" applyFont="1" applyFill="1" applyBorder="1" applyAlignment="1">
      <alignment wrapText="1"/>
    </xf>
    <xf numFmtId="0" fontId="14" fillId="33" borderId="10" xfId="0" applyFont="1" applyFill="1" applyBorder="1" applyAlignment="1">
      <alignment horizontal="left"/>
    </xf>
    <xf numFmtId="0" fontId="0" fillId="33" borderId="10" xfId="0" applyFill="1" applyBorder="1" applyAlignment="1">
      <alignment/>
    </xf>
    <xf numFmtId="0" fontId="0" fillId="33" borderId="10" xfId="0" applyFill="1" applyBorder="1" applyAlignment="1">
      <alignment horizontal="right"/>
    </xf>
    <xf numFmtId="0" fontId="0" fillId="33" borderId="10" xfId="0" applyFill="1" applyBorder="1"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xf>
    <xf numFmtId="0" fontId="7" fillId="33" borderId="12" xfId="0" applyNumberFormat="1" applyFont="1" applyFill="1" applyBorder="1" applyAlignment="1">
      <alignment horizontal="left" vertical="center"/>
    </xf>
    <xf numFmtId="0" fontId="7" fillId="33" borderId="10" xfId="0" applyNumberFormat="1" applyFont="1" applyFill="1" applyBorder="1" applyAlignment="1">
      <alignment horizontal="left" vertical="center"/>
    </xf>
    <xf numFmtId="3" fontId="7" fillId="33" borderId="10" xfId="0" applyNumberFormat="1" applyFont="1" applyFill="1" applyBorder="1" applyAlignment="1">
      <alignment horizontal="right"/>
    </xf>
    <xf numFmtId="0" fontId="7" fillId="33" borderId="10" xfId="0" applyFont="1" applyFill="1" applyBorder="1" applyAlignment="1">
      <alignment/>
    </xf>
    <xf numFmtId="3" fontId="0" fillId="33" borderId="10" xfId="0" applyNumberFormat="1" applyFont="1" applyFill="1" applyBorder="1" applyAlignment="1">
      <alignment horizontal="right"/>
    </xf>
    <xf numFmtId="3" fontId="0" fillId="33" borderId="10" xfId="0" applyNumberFormat="1" applyFill="1" applyBorder="1" applyAlignment="1">
      <alignment/>
    </xf>
    <xf numFmtId="19" fontId="0" fillId="33" borderId="10" xfId="0" applyNumberFormat="1" applyFill="1" applyBorder="1" applyAlignment="1">
      <alignment/>
    </xf>
    <xf numFmtId="3" fontId="0" fillId="33" borderId="10" xfId="0" applyNumberFormat="1" applyFill="1" applyBorder="1" applyAlignment="1">
      <alignment/>
    </xf>
    <xf numFmtId="0" fontId="0" fillId="33" borderId="0" xfId="0" applyFill="1" applyAlignment="1">
      <alignment wrapText="1"/>
    </xf>
    <xf numFmtId="0" fontId="0" fillId="0" borderId="0" xfId="0" applyFont="1" applyFill="1" applyBorder="1" applyAlignment="1">
      <alignment/>
    </xf>
    <xf numFmtId="0" fontId="14" fillId="0" borderId="0" xfId="0" applyFont="1" applyFill="1" applyBorder="1" applyAlignment="1">
      <alignment/>
    </xf>
    <xf numFmtId="0" fontId="10" fillId="33" borderId="0" xfId="0" applyFont="1" applyFill="1" applyAlignment="1">
      <alignment horizontal="center"/>
    </xf>
    <xf numFmtId="0" fontId="10" fillId="33" borderId="0" xfId="0" applyFont="1" applyFill="1" applyAlignment="1">
      <alignment horizontal="center" vertical="center"/>
    </xf>
    <xf numFmtId="3" fontId="0" fillId="0" borderId="0" xfId="0" applyNumberFormat="1" applyFont="1" applyAlignment="1">
      <alignment/>
    </xf>
    <xf numFmtId="0" fontId="0" fillId="33"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10" xfId="0" applyFont="1" applyBorder="1" applyAlignment="1">
      <alignment horizontal="center"/>
    </xf>
    <xf numFmtId="3" fontId="0" fillId="0" borderId="10" xfId="0" applyNumberFormat="1" applyFont="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3" fontId="0" fillId="0" borderId="10" xfId="0" applyNumberFormat="1" applyFont="1" applyFill="1" applyBorder="1" applyAlignment="1">
      <alignment/>
    </xf>
    <xf numFmtId="0" fontId="10" fillId="0" borderId="0" xfId="0" applyFont="1" applyAlignment="1">
      <alignment horizontal="center"/>
    </xf>
    <xf numFmtId="0" fontId="0" fillId="33" borderId="10" xfId="0" applyFont="1" applyFill="1" applyBorder="1" applyAlignment="1">
      <alignment horizontal="center"/>
    </xf>
    <xf numFmtId="0" fontId="0" fillId="0" borderId="10" xfId="0" applyFont="1" applyBorder="1" applyAlignment="1">
      <alignment horizontal="center" wrapText="1"/>
    </xf>
    <xf numFmtId="0" fontId="0" fillId="0" borderId="0" xfId="0" applyFont="1" applyAlignment="1">
      <alignment horizontal="center"/>
    </xf>
    <xf numFmtId="0" fontId="0"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3" fontId="0" fillId="0" borderId="0" xfId="0" applyNumberFormat="1" applyFont="1" applyFill="1" applyAlignment="1">
      <alignment/>
    </xf>
    <xf numFmtId="0" fontId="10" fillId="0" borderId="0" xfId="0" applyFont="1" applyFill="1" applyAlignment="1">
      <alignment horizontal="left" wrapText="1"/>
    </xf>
    <xf numFmtId="0" fontId="0" fillId="0" borderId="0" xfId="0" applyFont="1" applyFill="1" applyAlignment="1">
      <alignment horizontal="left"/>
    </xf>
    <xf numFmtId="0" fontId="11"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Fill="1" applyBorder="1" applyAlignment="1">
      <alignment horizontal="left"/>
    </xf>
    <xf numFmtId="0" fontId="0" fillId="33" borderId="10" xfId="0" applyFont="1" applyFill="1" applyBorder="1" applyAlignment="1">
      <alignment horizontal="left"/>
    </xf>
    <xf numFmtId="0" fontId="0" fillId="0" borderId="10" xfId="0" applyFont="1" applyBorder="1" applyAlignment="1">
      <alignment horizontal="left"/>
    </xf>
    <xf numFmtId="0" fontId="0" fillId="0" borderId="0" xfId="0" applyFont="1" applyFill="1" applyAlignment="1">
      <alignment horizontal="center"/>
    </xf>
    <xf numFmtId="0" fontId="0" fillId="0" borderId="0" xfId="0" applyFont="1" applyBorder="1" applyAlignment="1">
      <alignment/>
    </xf>
    <xf numFmtId="0" fontId="0" fillId="0" borderId="0" xfId="0" applyAlignment="1">
      <alignment horizontal="right"/>
    </xf>
    <xf numFmtId="0" fontId="10" fillId="0" borderId="0" xfId="0" applyFont="1" applyAlignment="1">
      <alignment horizontal="left"/>
    </xf>
    <xf numFmtId="3" fontId="10" fillId="0" borderId="0" xfId="0" applyNumberFormat="1" applyFont="1" applyFill="1" applyAlignment="1">
      <alignment/>
    </xf>
    <xf numFmtId="0" fontId="0" fillId="0" borderId="0" xfId="0" applyFont="1" applyAlignment="1">
      <alignment horizontal="left"/>
    </xf>
    <xf numFmtId="0" fontId="13" fillId="0" borderId="0"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3" fontId="11" fillId="0" borderId="13" xfId="0" applyNumberFormat="1" applyFont="1" applyBorder="1" applyAlignment="1">
      <alignment horizontal="center" vertical="center" wrapText="1"/>
    </xf>
    <xf numFmtId="0" fontId="13" fillId="0" borderId="13" xfId="0" applyFont="1" applyFill="1" applyBorder="1" applyAlignment="1">
      <alignment horizontal="center" vertical="center" wrapText="1"/>
    </xf>
    <xf numFmtId="0" fontId="10" fillId="0" borderId="0" xfId="0" applyNumberFormat="1" applyFont="1" applyFill="1" applyBorder="1" applyAlignment="1">
      <alignment horizontal="right" vertical="center" wrapText="1"/>
    </xf>
    <xf numFmtId="3" fontId="10" fillId="33" borderId="10" xfId="0" applyNumberFormat="1" applyFont="1" applyFill="1" applyBorder="1" applyAlignment="1">
      <alignment/>
    </xf>
    <xf numFmtId="3" fontId="0" fillId="33" borderId="10" xfId="0" applyNumberFormat="1" applyFont="1" applyFill="1" applyBorder="1" applyAlignment="1">
      <alignment/>
    </xf>
    <xf numFmtId="0" fontId="0" fillId="0" borderId="0" xfId="0" applyBorder="1" applyAlignment="1">
      <alignment/>
    </xf>
    <xf numFmtId="0" fontId="10" fillId="0" borderId="0" xfId="0" applyFont="1" applyBorder="1" applyAlignment="1">
      <alignment wrapText="1"/>
    </xf>
    <xf numFmtId="0" fontId="10" fillId="0" borderId="0" xfId="0" applyFont="1" applyBorder="1" applyAlignment="1">
      <alignment horizontal="left" wrapText="1"/>
    </xf>
    <xf numFmtId="3" fontId="10" fillId="0" borderId="0" xfId="0" applyNumberFormat="1" applyFont="1" applyBorder="1" applyAlignment="1">
      <alignment/>
    </xf>
    <xf numFmtId="3"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xf>
    <xf numFmtId="0" fontId="13" fillId="0" borderId="0" xfId="0" applyFont="1" applyBorder="1" applyAlignment="1">
      <alignment horizontal="center" vertical="center" wrapText="1"/>
    </xf>
    <xf numFmtId="0" fontId="0" fillId="0" borderId="0" xfId="0" applyAlignment="1">
      <alignment horizontal="left"/>
    </xf>
    <xf numFmtId="167" fontId="0" fillId="33" borderId="10" xfId="42" applyNumberFormat="1" applyFont="1" applyFill="1" applyBorder="1" applyAlignment="1">
      <alignment horizontal="center"/>
    </xf>
    <xf numFmtId="167" fontId="0" fillId="33" borderId="10" xfId="42" applyNumberFormat="1" applyFont="1" applyFill="1" applyBorder="1" applyAlignment="1">
      <alignment horizontal="left"/>
    </xf>
    <xf numFmtId="167" fontId="0" fillId="0" borderId="10" xfId="42" applyNumberFormat="1" applyFont="1" applyFill="1" applyBorder="1" applyAlignment="1">
      <alignment horizontal="center"/>
    </xf>
    <xf numFmtId="167" fontId="0" fillId="0" borderId="10" xfId="42" applyNumberFormat="1" applyFont="1" applyFill="1" applyBorder="1" applyAlignment="1">
      <alignment horizontal="left"/>
    </xf>
    <xf numFmtId="167" fontId="0" fillId="0" borderId="10" xfId="0" applyNumberFormat="1" applyFont="1" applyBorder="1" applyAlignment="1">
      <alignment horizontal="left"/>
    </xf>
    <xf numFmtId="167" fontId="0" fillId="0" borderId="0" xfId="42" applyNumberFormat="1" applyFont="1" applyFill="1" applyAlignment="1">
      <alignment horizontal="center"/>
    </xf>
    <xf numFmtId="0" fontId="22" fillId="0" borderId="10" xfId="0" applyFont="1" applyBorder="1" applyAlignment="1">
      <alignment/>
    </xf>
    <xf numFmtId="3" fontId="22" fillId="0" borderId="10" xfId="0" applyNumberFormat="1" applyFont="1" applyBorder="1" applyAlignment="1">
      <alignment horizontal="right"/>
    </xf>
    <xf numFmtId="0" fontId="22" fillId="0" borderId="0" xfId="0" applyFont="1" applyAlignment="1">
      <alignment/>
    </xf>
    <xf numFmtId="3" fontId="22" fillId="0" borderId="10" xfId="0" applyNumberFormat="1" applyFont="1" applyFill="1" applyBorder="1" applyAlignment="1">
      <alignment/>
    </xf>
    <xf numFmtId="3" fontId="22" fillId="0" borderId="10" xfId="0" applyNumberFormat="1" applyFont="1" applyBorder="1" applyAlignment="1">
      <alignment/>
    </xf>
    <xf numFmtId="0" fontId="22" fillId="33" borderId="10" xfId="0" applyFont="1" applyFill="1" applyBorder="1" applyAlignment="1">
      <alignment/>
    </xf>
    <xf numFmtId="3" fontId="22" fillId="33" borderId="10" xfId="0" applyNumberFormat="1" applyFont="1" applyFill="1" applyBorder="1" applyAlignment="1">
      <alignment/>
    </xf>
    <xf numFmtId="0" fontId="0" fillId="0" borderId="15" xfId="0" applyFont="1" applyBorder="1" applyAlignment="1">
      <alignment/>
    </xf>
    <xf numFmtId="0" fontId="11" fillId="0" borderId="10" xfId="0" applyFont="1" applyBorder="1" applyAlignment="1">
      <alignment horizontal="center" vertical="center" wrapText="1"/>
    </xf>
    <xf numFmtId="3" fontId="11" fillId="0" borderId="10" xfId="0" applyNumberFormat="1" applyFont="1" applyBorder="1" applyAlignment="1">
      <alignment horizontal="center" vertical="center" wrapText="1"/>
    </xf>
    <xf numFmtId="3" fontId="10" fillId="0" borderId="0" xfId="0" applyNumberFormat="1" applyFont="1" applyAlignment="1">
      <alignment horizontal="left" wrapText="1"/>
    </xf>
    <xf numFmtId="0" fontId="10" fillId="0" borderId="0" xfId="0" applyFont="1" applyAlignment="1">
      <alignment horizontal="right"/>
    </xf>
    <xf numFmtId="0" fontId="0" fillId="0" borderId="0" xfId="0" applyFont="1" applyAlignment="1">
      <alignment horizontal="right"/>
    </xf>
    <xf numFmtId="0" fontId="7" fillId="0" borderId="0" xfId="0" applyFont="1" applyBorder="1" applyAlignment="1">
      <alignment/>
    </xf>
    <xf numFmtId="0" fontId="0" fillId="0" borderId="16" xfId="0" applyFont="1" applyBorder="1" applyAlignment="1">
      <alignment/>
    </xf>
    <xf numFmtId="0" fontId="0" fillId="0" borderId="16" xfId="0" applyFont="1" applyFill="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7" fillId="0" borderId="16" xfId="0" applyFont="1" applyBorder="1" applyAlignment="1">
      <alignment/>
    </xf>
    <xf numFmtId="0" fontId="22" fillId="0" borderId="13" xfId="0" applyFont="1" applyBorder="1" applyAlignment="1">
      <alignment/>
    </xf>
    <xf numFmtId="3" fontId="22" fillId="0" borderId="13" xfId="0" applyNumberFormat="1" applyFont="1" applyBorder="1" applyAlignment="1">
      <alignment/>
    </xf>
    <xf numFmtId="0" fontId="0" fillId="0" borderId="0" xfId="0" applyFont="1" applyFill="1" applyAlignment="1">
      <alignment horizontal="right"/>
    </xf>
    <xf numFmtId="0" fontId="0" fillId="0" borderId="0" xfId="0" applyFont="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10" xfId="0" applyFont="1" applyBorder="1" applyAlignment="1">
      <alignment wrapText="1"/>
    </xf>
    <xf numFmtId="3" fontId="10" fillId="0" borderId="10" xfId="0" applyNumberFormat="1" applyFont="1" applyBorder="1" applyAlignment="1">
      <alignment/>
    </xf>
    <xf numFmtId="0" fontId="10" fillId="0" borderId="10" xfId="0" applyFont="1" applyBorder="1" applyAlignment="1">
      <alignment horizontal="center"/>
    </xf>
    <xf numFmtId="0" fontId="10" fillId="0" borderId="10" xfId="0" applyFont="1" applyFill="1" applyBorder="1" applyAlignment="1">
      <alignment vertical="top" wrapText="1"/>
    </xf>
    <xf numFmtId="3" fontId="0" fillId="0" borderId="10" xfId="0" applyNumberFormat="1" applyFont="1" applyBorder="1" applyAlignment="1">
      <alignment horizontal="center"/>
    </xf>
    <xf numFmtId="3" fontId="0" fillId="0" borderId="10" xfId="0" applyNumberFormat="1" applyFont="1" applyBorder="1" applyAlignment="1">
      <alignment wrapText="1"/>
    </xf>
    <xf numFmtId="0" fontId="11" fillId="0" borderId="0" xfId="0"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Border="1" applyAlignment="1">
      <alignment horizontal="center" vertical="center"/>
    </xf>
    <xf numFmtId="0" fontId="11" fillId="0" borderId="11" xfId="0" applyNumberFormat="1" applyFont="1" applyFill="1" applyBorder="1" applyAlignment="1">
      <alignment horizontal="center" vertical="center" wrapText="1"/>
    </xf>
    <xf numFmtId="0" fontId="0" fillId="0" borderId="0" xfId="0" applyFill="1" applyAlignment="1">
      <alignment/>
    </xf>
    <xf numFmtId="0" fontId="7" fillId="0" borderId="0" xfId="0" applyFont="1" applyAlignment="1">
      <alignment horizontal="left" wrapText="1"/>
    </xf>
    <xf numFmtId="0" fontId="7" fillId="0" borderId="10" xfId="0" applyFont="1" applyFill="1" applyBorder="1" applyAlignment="1">
      <alignment horizontal="right" wrapText="1"/>
    </xf>
    <xf numFmtId="0" fontId="7" fillId="0" borderId="10" xfId="0" applyFont="1" applyFill="1" applyBorder="1" applyAlignment="1">
      <alignment horizontal="left" wrapText="1"/>
    </xf>
    <xf numFmtId="0" fontId="0" fillId="0" borderId="0" xfId="0" applyFill="1" applyBorder="1" applyAlignment="1">
      <alignment/>
    </xf>
    <xf numFmtId="0" fontId="7" fillId="33" borderId="10" xfId="0" applyFont="1" applyFill="1" applyBorder="1" applyAlignment="1">
      <alignment horizontal="right" wrapText="1"/>
    </xf>
    <xf numFmtId="0" fontId="7" fillId="33" borderId="10" xfId="0" applyFont="1" applyFill="1" applyBorder="1" applyAlignment="1">
      <alignment horizontal="left" wrapText="1"/>
    </xf>
    <xf numFmtId="0" fontId="7" fillId="0" borderId="10" xfId="0" applyFont="1" applyBorder="1" applyAlignment="1">
      <alignment horizontal="left" wrapText="1"/>
    </xf>
    <xf numFmtId="4" fontId="0" fillId="0" borderId="10" xfId="0" applyNumberFormat="1" applyFont="1" applyBorder="1" applyAlignment="1">
      <alignment/>
    </xf>
    <xf numFmtId="0" fontId="0" fillId="0" borderId="10" xfId="0" applyFont="1" applyBorder="1" applyAlignment="1">
      <alignment vertical="top" wrapText="1"/>
    </xf>
    <xf numFmtId="4" fontId="0" fillId="33" borderId="10" xfId="0" applyNumberFormat="1" applyFont="1" applyFill="1" applyBorder="1" applyAlignment="1">
      <alignment/>
    </xf>
    <xf numFmtId="0" fontId="23" fillId="0" borderId="17"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NumberFormat="1" applyFont="1" applyFill="1" applyBorder="1" applyAlignment="1">
      <alignment horizontal="center" vertical="center" wrapText="1"/>
    </xf>
    <xf numFmtId="0" fontId="0" fillId="0" borderId="0" xfId="0" applyFont="1" applyAlignment="1">
      <alignment horizontal="left" wrapText="1"/>
    </xf>
    <xf numFmtId="3" fontId="24" fillId="0" borderId="0" xfId="0" applyNumberFormat="1" applyFont="1" applyAlignment="1">
      <alignment/>
    </xf>
    <xf numFmtId="4" fontId="24" fillId="0" borderId="0" xfId="0" applyNumberFormat="1" applyFont="1" applyAlignment="1">
      <alignment/>
    </xf>
    <xf numFmtId="0" fontId="10" fillId="0" borderId="10" xfId="0" applyFont="1" applyBorder="1" applyAlignment="1">
      <alignment/>
    </xf>
    <xf numFmtId="0" fontId="10" fillId="0" borderId="10" xfId="0" applyFont="1" applyFill="1" applyBorder="1" applyAlignment="1">
      <alignment horizontal="right"/>
    </xf>
    <xf numFmtId="0" fontId="10" fillId="0" borderId="10" xfId="0" applyFont="1" applyFill="1" applyBorder="1" applyAlignment="1">
      <alignment/>
    </xf>
    <xf numFmtId="0" fontId="10" fillId="0" borderId="10" xfId="53" applyFont="1" applyFill="1" applyBorder="1" applyAlignment="1" applyProtection="1">
      <alignment wrapText="1"/>
      <protection/>
    </xf>
    <xf numFmtId="0" fontId="10" fillId="0" borderId="10" xfId="53" applyFont="1" applyBorder="1" applyAlignment="1" applyProtection="1">
      <alignment wrapText="1"/>
      <protection/>
    </xf>
    <xf numFmtId="0" fontId="10" fillId="33" borderId="10" xfId="0" applyFont="1" applyFill="1" applyBorder="1" applyAlignment="1">
      <alignment/>
    </xf>
    <xf numFmtId="0" fontId="10" fillId="33" borderId="10" xfId="53" applyFont="1" applyFill="1" applyBorder="1" applyAlignment="1" applyProtection="1">
      <alignment wrapText="1"/>
      <protection/>
    </xf>
    <xf numFmtId="0" fontId="25" fillId="0" borderId="0" xfId="0" applyFont="1" applyAlignment="1">
      <alignment/>
    </xf>
    <xf numFmtId="3" fontId="25" fillId="0" borderId="0" xfId="0" applyNumberFormat="1" applyFont="1" applyAlignment="1">
      <alignment/>
    </xf>
    <xf numFmtId="2" fontId="0" fillId="0" borderId="0" xfId="0" applyNumberFormat="1" applyFont="1" applyFill="1" applyAlignment="1">
      <alignment/>
    </xf>
    <xf numFmtId="2" fontId="0" fillId="0" borderId="10" xfId="0" applyNumberFormat="1" applyFont="1" applyFill="1" applyBorder="1" applyAlignment="1">
      <alignment/>
    </xf>
    <xf numFmtId="0" fontId="0" fillId="0" borderId="10" xfId="0" applyNumberFormat="1" applyFont="1" applyFill="1" applyBorder="1" applyAlignment="1">
      <alignment horizontal="left"/>
    </xf>
    <xf numFmtId="0" fontId="0" fillId="0" borderId="0" xfId="0" applyFont="1" applyBorder="1" applyAlignment="1">
      <alignment vertical="top" wrapText="1"/>
    </xf>
    <xf numFmtId="1" fontId="0" fillId="0" borderId="10" xfId="0" applyNumberFormat="1" applyFont="1" applyFill="1" applyBorder="1" applyAlignment="1">
      <alignment/>
    </xf>
    <xf numFmtId="1" fontId="0" fillId="0" borderId="10" xfId="0" applyNumberFormat="1" applyFont="1" applyFill="1" applyBorder="1" applyAlignment="1">
      <alignment horizontal="left"/>
    </xf>
    <xf numFmtId="2" fontId="0" fillId="0" borderId="10" xfId="0" applyNumberFormat="1" applyFont="1" applyBorder="1" applyAlignment="1">
      <alignment/>
    </xf>
    <xf numFmtId="0" fontId="0" fillId="0" borderId="10" xfId="0" applyFont="1" applyBorder="1" applyAlignment="1">
      <alignment horizontal="right"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33" borderId="0" xfId="0" applyFont="1" applyFill="1" applyAlignment="1">
      <alignment horizontal="center"/>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0" fontId="0" fillId="0" borderId="0" xfId="0" applyFont="1" applyFill="1" applyBorder="1" applyAlignment="1">
      <alignment horizontal="right"/>
    </xf>
    <xf numFmtId="0" fontId="0" fillId="0" borderId="0" xfId="0" applyNumberFormat="1" applyFont="1" applyFill="1" applyBorder="1" applyAlignment="1">
      <alignment/>
    </xf>
    <xf numFmtId="0" fontId="0" fillId="0" borderId="0" xfId="0" applyFont="1" applyFill="1" applyBorder="1" applyAlignment="1">
      <alignment horizontal="right" vertical="center"/>
    </xf>
    <xf numFmtId="0" fontId="0" fillId="0" borderId="0" xfId="0" applyNumberFormat="1" applyFont="1" applyFill="1" applyBorder="1" applyAlignment="1">
      <alignment horizontal="right"/>
    </xf>
    <xf numFmtId="3" fontId="15" fillId="0" borderId="10" xfId="0" applyNumberFormat="1" applyFont="1" applyBorder="1" applyAlignment="1">
      <alignment/>
    </xf>
    <xf numFmtId="0" fontId="26" fillId="0" borderId="10" xfId="0" applyFont="1" applyBorder="1" applyAlignment="1">
      <alignment/>
    </xf>
    <xf numFmtId="0" fontId="0" fillId="0" borderId="19" xfId="0" applyFill="1" applyBorder="1" applyAlignment="1">
      <alignment horizontal="left" wrapText="1"/>
    </xf>
    <xf numFmtId="3" fontId="0" fillId="0" borderId="19" xfId="0" applyNumberFormat="1" applyFill="1" applyBorder="1" applyAlignment="1">
      <alignment horizontal="left" wrapText="1"/>
    </xf>
    <xf numFmtId="3" fontId="0" fillId="0" borderId="19" xfId="0" applyNumberFormat="1" applyFill="1" applyBorder="1" applyAlignment="1">
      <alignment horizontal="right" wrapText="1"/>
    </xf>
    <xf numFmtId="3" fontId="0" fillId="0" borderId="20" xfId="0" applyNumberFormat="1" applyFill="1" applyBorder="1" applyAlignment="1">
      <alignment horizontal="right" wrapText="1"/>
    </xf>
    <xf numFmtId="3" fontId="0" fillId="0" borderId="10" xfId="0" applyNumberFormat="1" applyFont="1" applyFill="1" applyBorder="1" applyAlignment="1">
      <alignment horizontal="right" wrapText="1"/>
    </xf>
    <xf numFmtId="14" fontId="0" fillId="0" borderId="21" xfId="0" applyNumberFormat="1" applyFill="1" applyBorder="1" applyAlignment="1">
      <alignment horizontal="center" wrapText="1"/>
    </xf>
    <xf numFmtId="14" fontId="0" fillId="0" borderId="19" xfId="0" applyNumberFormat="1" applyFill="1" applyBorder="1" applyAlignment="1">
      <alignment horizontal="center" wrapText="1"/>
    </xf>
    <xf numFmtId="49" fontId="0" fillId="0" borderId="19" xfId="0" applyNumberFormat="1" applyFill="1" applyBorder="1" applyAlignment="1">
      <alignment horizontal="center" wrapText="1"/>
    </xf>
    <xf numFmtId="0" fontId="27" fillId="0" borderId="10" xfId="0" applyFont="1" applyBorder="1" applyAlignment="1">
      <alignment/>
    </xf>
    <xf numFmtId="3" fontId="0" fillId="0" borderId="10" xfId="0" applyNumberFormat="1" applyFill="1" applyBorder="1" applyAlignment="1">
      <alignment horizontal="right" wrapText="1"/>
    </xf>
    <xf numFmtId="3" fontId="0" fillId="0" borderId="0" xfId="0" applyNumberFormat="1" applyFill="1" applyAlignment="1">
      <alignment/>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0" xfId="0" applyFont="1" applyFill="1" applyBorder="1" applyAlignment="1">
      <alignment horizontal="right" vertical="top" wrapText="1"/>
    </xf>
    <xf numFmtId="0" fontId="8" fillId="0" borderId="0" xfId="0" applyFont="1" applyFill="1" applyBorder="1" applyAlignment="1" quotePrefix="1">
      <alignment horizontal="right" vertical="top" wrapText="1"/>
    </xf>
    <xf numFmtId="0" fontId="0" fillId="0" borderId="10" xfId="0" applyFont="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vertical="top" wrapText="1"/>
    </xf>
    <xf numFmtId="0" fontId="1"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Fill="1" applyBorder="1" applyAlignment="1">
      <alignment horizontal="center" vertical="center" wrapText="1"/>
    </xf>
    <xf numFmtId="3" fontId="22" fillId="0" borderId="0" xfId="0" applyNumberFormat="1" applyFont="1" applyAlignment="1">
      <alignment/>
    </xf>
    <xf numFmtId="10" fontId="10" fillId="0" borderId="10" xfId="0" applyNumberFormat="1" applyFont="1" applyFill="1" applyBorder="1" applyAlignment="1">
      <alignment horizontal="right"/>
    </xf>
    <xf numFmtId="10" fontId="10" fillId="0" borderId="10" xfId="0" applyNumberFormat="1" applyFont="1" applyFill="1" applyBorder="1" applyAlignment="1">
      <alignment/>
    </xf>
    <xf numFmtId="0" fontId="10" fillId="0" borderId="10" xfId="0" applyFont="1" applyFill="1" applyBorder="1" applyAlignment="1">
      <alignment horizontal="right" wrapText="1"/>
    </xf>
    <xf numFmtId="4" fontId="10" fillId="0" borderId="0" xfId="0" applyNumberFormat="1" applyFont="1" applyFill="1" applyAlignment="1">
      <alignment/>
    </xf>
    <xf numFmtId="2" fontId="10" fillId="0" borderId="0" xfId="0" applyNumberFormat="1" applyFont="1" applyFill="1" applyAlignment="1">
      <alignment/>
    </xf>
    <xf numFmtId="0" fontId="28" fillId="0" borderId="0" xfId="0" applyFont="1" applyAlignment="1">
      <alignment horizontal="right" vertical="center"/>
    </xf>
    <xf numFmtId="0" fontId="4" fillId="0" borderId="0" xfId="0" applyFont="1" applyAlignment="1">
      <alignment/>
    </xf>
    <xf numFmtId="0" fontId="11" fillId="0" borderId="0" xfId="0" applyFont="1" applyFill="1" applyBorder="1" applyAlignment="1">
      <alignment horizontal="center" vertical="center" wrapText="1"/>
    </xf>
    <xf numFmtId="10" fontId="8" fillId="0" borderId="0" xfId="0" applyNumberFormat="1" applyFont="1" applyBorder="1" applyAlignment="1">
      <alignment/>
    </xf>
    <xf numFmtId="3" fontId="8" fillId="0" borderId="0" xfId="0" applyNumberFormat="1" applyFont="1" applyBorder="1" applyAlignment="1">
      <alignment/>
    </xf>
    <xf numFmtId="0" fontId="8" fillId="0" borderId="0" xfId="0" applyFont="1" applyBorder="1" applyAlignment="1">
      <alignment/>
    </xf>
    <xf numFmtId="0" fontId="0" fillId="0" borderId="0" xfId="0" applyBorder="1" applyAlignment="1">
      <alignment horizontal="right" vertical="center"/>
    </xf>
    <xf numFmtId="0" fontId="0" fillId="0" borderId="0" xfId="0" applyBorder="1" applyAlignment="1">
      <alignment vertical="center"/>
    </xf>
    <xf numFmtId="10" fontId="0" fillId="0" borderId="16" xfId="0" applyNumberFormat="1" applyFont="1" applyBorder="1" applyAlignment="1">
      <alignment horizontal="center"/>
    </xf>
    <xf numFmtId="3" fontId="0" fillId="0" borderId="16" xfId="0" applyNumberFormat="1" applyFont="1" applyBorder="1" applyAlignment="1">
      <alignment vertical="center"/>
    </xf>
    <xf numFmtId="0" fontId="1" fillId="0" borderId="16" xfId="0" applyFont="1" applyBorder="1" applyAlignment="1">
      <alignment horizontal="right"/>
    </xf>
    <xf numFmtId="0" fontId="0" fillId="0" borderId="16" xfId="0" applyFont="1" applyBorder="1" applyAlignment="1">
      <alignment/>
    </xf>
    <xf numFmtId="0" fontId="0" fillId="0" borderId="16" xfId="0" applyFont="1" applyBorder="1" applyAlignment="1">
      <alignment vertical="center"/>
    </xf>
    <xf numFmtId="10" fontId="0" fillId="0" borderId="0" xfId="0" applyNumberFormat="1" applyAlignment="1">
      <alignment horizontal="center"/>
    </xf>
    <xf numFmtId="9" fontId="0" fillId="0" borderId="0" xfId="0" applyNumberFormat="1" applyAlignment="1">
      <alignment horizontal="center"/>
    </xf>
    <xf numFmtId="165" fontId="19" fillId="0" borderId="0" xfId="0" applyNumberFormat="1" applyFont="1" applyAlignment="1">
      <alignment/>
    </xf>
    <xf numFmtId="10" fontId="0" fillId="0" borderId="13" xfId="0" applyNumberFormat="1" applyFont="1" applyBorder="1" applyAlignment="1">
      <alignment horizontal="center"/>
    </xf>
    <xf numFmtId="3" fontId="0" fillId="0" borderId="13" xfId="0" applyNumberFormat="1" applyFont="1" applyBorder="1" applyAlignment="1">
      <alignment/>
    </xf>
    <xf numFmtId="3" fontId="0" fillId="0" borderId="13" xfId="0" applyNumberFormat="1" applyFont="1" applyBorder="1" applyAlignment="1">
      <alignment horizontal="center"/>
    </xf>
    <xf numFmtId="3" fontId="10" fillId="0" borderId="10" xfId="0" applyNumberFormat="1" applyFont="1" applyFill="1" applyBorder="1" applyAlignment="1">
      <alignment horizontal="right" vertical="center"/>
    </xf>
    <xf numFmtId="164" fontId="0" fillId="0" borderId="10" xfId="0" applyNumberFormat="1" applyFont="1" applyBorder="1" applyAlignment="1">
      <alignment/>
    </xf>
    <xf numFmtId="0" fontId="0" fillId="0" borderId="10" xfId="0" applyFont="1" applyBorder="1" applyAlignment="1">
      <alignment horizontal="left" vertical="center"/>
    </xf>
    <xf numFmtId="0" fontId="0" fillId="0" borderId="10" xfId="0" applyFont="1" applyBorder="1" applyAlignment="1">
      <alignment horizontal="center" vertical="center"/>
    </xf>
    <xf numFmtId="10" fontId="0" fillId="0" borderId="10" xfId="0" applyNumberFormat="1" applyFont="1" applyBorder="1" applyAlignment="1">
      <alignment horizontal="center"/>
    </xf>
    <xf numFmtId="3" fontId="10" fillId="0" borderId="22" xfId="0" applyNumberFormat="1" applyFont="1" applyFill="1" applyBorder="1" applyAlignment="1">
      <alignment horizontal="right" vertical="center"/>
    </xf>
    <xf numFmtId="10" fontId="0" fillId="0" borderId="23" xfId="0" applyNumberFormat="1" applyFont="1" applyFill="1" applyBorder="1" applyAlignment="1">
      <alignment horizontal="center"/>
    </xf>
    <xf numFmtId="3" fontId="0" fillId="0" borderId="23" xfId="0" applyNumberFormat="1" applyFont="1" applyFill="1" applyBorder="1" applyAlignment="1">
      <alignment/>
    </xf>
    <xf numFmtId="3" fontId="0" fillId="0" borderId="23" xfId="0" applyNumberFormat="1" applyFont="1" applyFill="1" applyBorder="1" applyAlignment="1">
      <alignment horizontal="center"/>
    </xf>
    <xf numFmtId="0" fontId="0" fillId="0" borderId="23" xfId="0" applyFont="1" applyFill="1" applyBorder="1" applyAlignment="1">
      <alignment horizontal="center"/>
    </xf>
    <xf numFmtId="3" fontId="10" fillId="0" borderId="0" xfId="0" applyNumberFormat="1" applyFont="1" applyFill="1" applyBorder="1" applyAlignment="1">
      <alignment horizontal="right" vertical="center"/>
    </xf>
    <xf numFmtId="164" fontId="0" fillId="0" borderId="23" xfId="0" applyNumberFormat="1" applyFont="1" applyFill="1" applyBorder="1" applyAlignment="1">
      <alignment/>
    </xf>
    <xf numFmtId="0" fontId="0" fillId="0" borderId="23" xfId="0" applyFont="1" applyFill="1" applyBorder="1" applyAlignment="1">
      <alignment horizontal="left" vertical="center"/>
    </xf>
    <xf numFmtId="0" fontId="10"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19" fillId="0" borderId="0" xfId="0" applyFont="1" applyAlignment="1">
      <alignment/>
    </xf>
    <xf numFmtId="10" fontId="0" fillId="0" borderId="10" xfId="0" applyNumberFormat="1" applyFont="1" applyBorder="1" applyAlignment="1">
      <alignment horizontal="center" vertical="center" wrapText="1"/>
    </xf>
    <xf numFmtId="3" fontId="0" fillId="0" borderId="10" xfId="0" applyNumberFormat="1" applyFont="1" applyBorder="1" applyAlignment="1">
      <alignment horizontal="right"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Fill="1" applyBorder="1" applyAlignment="1">
      <alignment horizontal="right" vertical="center" wrapText="1"/>
    </xf>
    <xf numFmtId="164"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164" fontId="0" fillId="0" borderId="24" xfId="0" applyNumberFormat="1" applyFont="1" applyFill="1" applyBorder="1" applyAlignment="1">
      <alignment horizontal="left" vertical="center"/>
    </xf>
    <xf numFmtId="10" fontId="0" fillId="0" borderId="10" xfId="0" applyNumberFormat="1" applyFont="1" applyBorder="1" applyAlignment="1">
      <alignment/>
    </xf>
    <xf numFmtId="164" fontId="0" fillId="0" borderId="20" xfId="0" applyNumberFormat="1" applyFont="1" applyFill="1" applyBorder="1" applyAlignment="1">
      <alignment horizontal="left" vertical="center"/>
    </xf>
    <xf numFmtId="165" fontId="0" fillId="0" borderId="19" xfId="0" applyNumberFormat="1" applyFont="1" applyFill="1" applyBorder="1" applyAlignment="1">
      <alignment horizontal="right" vertical="center"/>
    </xf>
    <xf numFmtId="0" fontId="28" fillId="0" borderId="25" xfId="0" applyFont="1" applyBorder="1" applyAlignment="1">
      <alignment horizontal="center" vertical="center" wrapText="1"/>
    </xf>
    <xf numFmtId="164" fontId="4" fillId="0" borderId="0" xfId="0" applyNumberFormat="1" applyFont="1" applyBorder="1" applyAlignment="1">
      <alignment vertical="center" wrapText="1"/>
    </xf>
    <xf numFmtId="3" fontId="30" fillId="0" borderId="0" xfId="0" applyNumberFormat="1" applyFont="1" applyFill="1" applyBorder="1" applyAlignment="1">
      <alignment horizontal="right" vertical="center"/>
    </xf>
    <xf numFmtId="3" fontId="4" fillId="0" borderId="0" xfId="0" applyNumberFormat="1" applyFont="1" applyBorder="1" applyAlignment="1">
      <alignment vertical="center"/>
    </xf>
    <xf numFmtId="10" fontId="4" fillId="0" borderId="0" xfId="0" applyNumberFormat="1" applyFont="1" applyBorder="1" applyAlignment="1">
      <alignment horizontal="center" vertical="center"/>
    </xf>
    <xf numFmtId="164" fontId="4"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vertical="center" wrapText="1"/>
    </xf>
    <xf numFmtId="164" fontId="4" fillId="0" borderId="26" xfId="0" applyNumberFormat="1" applyFont="1" applyFill="1" applyBorder="1" applyAlignment="1">
      <alignment horizontal="left" vertical="center" wrapText="1"/>
    </xf>
    <xf numFmtId="3" fontId="4" fillId="0" borderId="26" xfId="0" applyNumberFormat="1" applyFont="1" applyFill="1" applyBorder="1" applyAlignment="1">
      <alignment horizontal="right" vertical="center" wrapText="1"/>
    </xf>
    <xf numFmtId="3" fontId="4" fillId="0" borderId="26" xfId="0" applyNumberFormat="1" applyFont="1" applyBorder="1" applyAlignment="1">
      <alignment vertical="center"/>
    </xf>
    <xf numFmtId="10" fontId="4" fillId="0" borderId="26" xfId="0" applyNumberFormat="1" applyFont="1" applyBorder="1" applyAlignment="1">
      <alignment horizontal="center" vertical="center"/>
    </xf>
    <xf numFmtId="0" fontId="4" fillId="0" borderId="0" xfId="0" applyFont="1" applyAlignment="1">
      <alignment horizontal="center"/>
    </xf>
    <xf numFmtId="0" fontId="28" fillId="0" borderId="25" xfId="0" applyFont="1" applyFill="1" applyBorder="1" applyAlignment="1">
      <alignment horizontal="center" vertical="center" wrapText="1"/>
    </xf>
    <xf numFmtId="3" fontId="4" fillId="0" borderId="0" xfId="0" applyNumberFormat="1" applyFont="1" applyAlignment="1">
      <alignment/>
    </xf>
    <xf numFmtId="0" fontId="4" fillId="0" borderId="0" xfId="0" applyFont="1" applyAlignment="1">
      <alignment wrapText="1"/>
    </xf>
    <xf numFmtId="3" fontId="4" fillId="0" borderId="0" xfId="0" applyNumberFormat="1" applyFont="1" applyAlignment="1">
      <alignment vertical="center"/>
    </xf>
    <xf numFmtId="0" fontId="4" fillId="0" borderId="0" xfId="0" applyFont="1" applyAlignment="1">
      <alignment horizontal="center" vertical="center"/>
    </xf>
    <xf numFmtId="10" fontId="4" fillId="0" borderId="0" xfId="0" applyNumberFormat="1" applyFont="1" applyAlignment="1">
      <alignment horizontal="center" vertical="center"/>
    </xf>
    <xf numFmtId="10" fontId="4" fillId="0" borderId="0" xfId="0" applyNumberFormat="1" applyFont="1" applyAlignment="1">
      <alignment horizontal="center"/>
    </xf>
    <xf numFmtId="0" fontId="4" fillId="0" borderId="10" xfId="0" applyFont="1" applyBorder="1" applyAlignment="1">
      <alignment horizontal="center" vertical="center" wrapText="1"/>
    </xf>
    <xf numFmtId="3" fontId="4" fillId="0" borderId="10" xfId="0" applyNumberFormat="1" applyFont="1" applyFill="1" applyBorder="1" applyAlignment="1">
      <alignment horizontal="right" vertical="center" wrapText="1"/>
    </xf>
    <xf numFmtId="1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3" fontId="30" fillId="0" borderId="10" xfId="0" applyNumberFormat="1" applyFont="1" applyFill="1" applyBorder="1" applyAlignment="1">
      <alignment horizontal="right" vertical="center"/>
    </xf>
    <xf numFmtId="3" fontId="4" fillId="0" borderId="10" xfId="0" applyNumberFormat="1" applyFont="1" applyBorder="1" applyAlignment="1">
      <alignment vertical="center"/>
    </xf>
    <xf numFmtId="164" fontId="4" fillId="0" borderId="10" xfId="0" applyNumberFormat="1" applyFont="1" applyBorder="1" applyAlignment="1">
      <alignment wrapText="1"/>
    </xf>
    <xf numFmtId="3" fontId="30" fillId="0" borderId="10" xfId="0" applyNumberFormat="1" applyFont="1" applyFill="1" applyBorder="1" applyAlignment="1">
      <alignment horizontal="center" vertical="center"/>
    </xf>
    <xf numFmtId="164" fontId="4" fillId="0" borderId="10" xfId="0" applyNumberFormat="1" applyFont="1" applyFill="1" applyBorder="1" applyAlignment="1">
      <alignment wrapText="1"/>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0" fillId="0" borderId="0" xfId="0" applyNumberFormat="1" applyFont="1" applyAlignment="1">
      <alignment/>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center" wrapText="1"/>
    </xf>
    <xf numFmtId="3" fontId="0" fillId="33" borderId="10" xfId="0" applyNumberFormat="1" applyFont="1" applyFill="1" applyBorder="1" applyAlignment="1">
      <alignment wrapText="1"/>
    </xf>
    <xf numFmtId="0" fontId="0" fillId="33" borderId="19" xfId="0" applyFill="1" applyBorder="1" applyAlignment="1">
      <alignment horizontal="left" wrapText="1"/>
    </xf>
    <xf numFmtId="49" fontId="0" fillId="33" borderId="19" xfId="0" applyNumberFormat="1" applyFill="1" applyBorder="1" applyAlignment="1">
      <alignment horizontal="center" wrapText="1"/>
    </xf>
    <xf numFmtId="14" fontId="0" fillId="33" borderId="19" xfId="0" applyNumberFormat="1" applyFill="1" applyBorder="1" applyAlignment="1">
      <alignment horizontal="center" wrapText="1"/>
    </xf>
    <xf numFmtId="14" fontId="0" fillId="33" borderId="21" xfId="0" applyNumberFormat="1" applyFill="1" applyBorder="1" applyAlignment="1">
      <alignment horizontal="center" wrapText="1"/>
    </xf>
    <xf numFmtId="3" fontId="0" fillId="33" borderId="10" xfId="0" applyNumberFormat="1" applyFont="1" applyFill="1" applyBorder="1" applyAlignment="1">
      <alignment horizontal="right" wrapText="1"/>
    </xf>
    <xf numFmtId="3" fontId="0" fillId="33" borderId="20" xfId="0" applyNumberFormat="1" applyFill="1" applyBorder="1" applyAlignment="1">
      <alignment horizontal="right" wrapText="1"/>
    </xf>
    <xf numFmtId="3" fontId="0" fillId="33" borderId="19" xfId="0" applyNumberFormat="1" applyFill="1" applyBorder="1" applyAlignment="1">
      <alignment horizontal="right" wrapText="1"/>
    </xf>
    <xf numFmtId="3" fontId="0" fillId="33" borderId="19" xfId="0" applyNumberFormat="1" applyFill="1" applyBorder="1" applyAlignment="1">
      <alignment horizontal="left" wrapText="1"/>
    </xf>
    <xf numFmtId="3" fontId="22" fillId="0" borderId="0" xfId="0" applyNumberFormat="1" applyFont="1" applyAlignment="1">
      <alignment horizontal="center"/>
    </xf>
    <xf numFmtId="3" fontId="22" fillId="0" borderId="0" xfId="0" applyNumberFormat="1" applyFont="1" applyAlignment="1">
      <alignment horizontal="right"/>
    </xf>
    <xf numFmtId="0" fontId="31" fillId="0" borderId="0" xfId="0" applyFont="1" applyAlignment="1">
      <alignment/>
    </xf>
    <xf numFmtId="3" fontId="31" fillId="0" borderId="0" xfId="0" applyNumberFormat="1" applyFont="1" applyAlignment="1">
      <alignment horizontal="center"/>
    </xf>
    <xf numFmtId="0" fontId="0" fillId="0" borderId="10" xfId="0" applyFont="1" applyBorder="1" applyAlignment="1">
      <alignment/>
    </xf>
    <xf numFmtId="3" fontId="0" fillId="0" borderId="10" xfId="0" applyNumberFormat="1" applyFont="1" applyBorder="1" applyAlignment="1">
      <alignment horizontal="center"/>
    </xf>
    <xf numFmtId="0" fontId="0" fillId="0" borderId="10" xfId="0" applyFont="1" applyFill="1" applyBorder="1" applyAlignment="1">
      <alignment/>
    </xf>
    <xf numFmtId="3" fontId="22" fillId="0" borderId="10" xfId="0" applyNumberFormat="1" applyFont="1" applyBorder="1" applyAlignment="1">
      <alignment horizontal="center"/>
    </xf>
    <xf numFmtId="3" fontId="0" fillId="0" borderId="10" xfId="0" applyNumberFormat="1" applyBorder="1" applyAlignment="1">
      <alignment horizontal="center"/>
    </xf>
    <xf numFmtId="0" fontId="28" fillId="0" borderId="10" xfId="0" applyFont="1" applyBorder="1" applyAlignment="1">
      <alignment horizontal="center" vertical="center" wrapText="1"/>
    </xf>
    <xf numFmtId="164" fontId="4" fillId="0" borderId="27" xfId="0" applyNumberFormat="1" applyFont="1" applyFill="1" applyBorder="1" applyAlignment="1">
      <alignment horizontal="left" vertical="center" wrapText="1"/>
    </xf>
    <xf numFmtId="3" fontId="4" fillId="0" borderId="23" xfId="0" applyNumberFormat="1" applyFont="1" applyBorder="1" applyAlignment="1">
      <alignment horizontal="center" vertical="center"/>
    </xf>
    <xf numFmtId="0" fontId="4" fillId="0" borderId="23" xfId="0" applyFont="1" applyBorder="1" applyAlignment="1">
      <alignment horizontal="center" vertical="center"/>
    </xf>
    <xf numFmtId="3" fontId="4" fillId="0" borderId="23" xfId="0" applyNumberFormat="1" applyFont="1" applyBorder="1" applyAlignment="1">
      <alignment vertical="center"/>
    </xf>
    <xf numFmtId="10" fontId="4" fillId="0" borderId="23" xfId="0" applyNumberFormat="1" applyFont="1" applyBorder="1" applyAlignment="1">
      <alignment horizontal="center" vertical="center"/>
    </xf>
    <xf numFmtId="164" fontId="4" fillId="0" borderId="24" xfId="0" applyNumberFormat="1" applyFont="1" applyFill="1" applyBorder="1" applyAlignment="1">
      <alignment horizontal="left" vertical="center" wrapText="1"/>
    </xf>
    <xf numFmtId="164" fontId="4" fillId="0" borderId="24" xfId="0" applyNumberFormat="1" applyFont="1" applyBorder="1" applyAlignment="1">
      <alignment wrapText="1"/>
    </xf>
    <xf numFmtId="164" fontId="4" fillId="0" borderId="27" xfId="0" applyNumberFormat="1" applyFont="1" applyBorder="1" applyAlignment="1">
      <alignment wrapText="1"/>
    </xf>
    <xf numFmtId="3" fontId="30" fillId="0" borderId="23" xfId="0" applyNumberFormat="1" applyFont="1" applyFill="1" applyBorder="1" applyAlignment="1">
      <alignment horizontal="right" vertical="center"/>
    </xf>
    <xf numFmtId="164" fontId="4" fillId="0" borderId="23" xfId="0" applyNumberFormat="1" applyFont="1" applyBorder="1" applyAlignment="1">
      <alignment wrapText="1"/>
    </xf>
    <xf numFmtId="3" fontId="28" fillId="0" borderId="10" xfId="0" applyNumberFormat="1" applyFont="1" applyBorder="1" applyAlignment="1">
      <alignment horizontal="right" vertical="center" wrapText="1"/>
    </xf>
    <xf numFmtId="10" fontId="28" fillId="0" borderId="10" xfId="0" applyNumberFormat="1" applyFont="1" applyBorder="1" applyAlignment="1">
      <alignment horizontal="center" vertical="center" wrapText="1"/>
    </xf>
    <xf numFmtId="164" fontId="4" fillId="0" borderId="13" xfId="0" applyNumberFormat="1" applyFont="1" applyFill="1" applyBorder="1" applyAlignment="1">
      <alignment horizontal="left" vertical="center" wrapText="1"/>
    </xf>
    <xf numFmtId="3"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3" fontId="4" fillId="0" borderId="13" xfId="0" applyNumberFormat="1" applyFont="1" applyBorder="1" applyAlignment="1">
      <alignment vertical="center"/>
    </xf>
    <xf numFmtId="10" fontId="4" fillId="0" borderId="13" xfId="0" applyNumberFormat="1" applyFont="1" applyBorder="1" applyAlignment="1">
      <alignment horizontal="center" vertical="center"/>
    </xf>
    <xf numFmtId="3" fontId="4" fillId="0" borderId="28" xfId="0" applyNumberFormat="1" applyFont="1" applyBorder="1" applyAlignment="1">
      <alignment vertical="center"/>
    </xf>
    <xf numFmtId="10" fontId="4" fillId="0" borderId="28" xfId="0" applyNumberFormat="1" applyFont="1" applyBorder="1" applyAlignment="1">
      <alignment horizontal="center" vertical="center"/>
    </xf>
    <xf numFmtId="3" fontId="28" fillId="0" borderId="0" xfId="0" applyNumberFormat="1" applyFont="1" applyAlignment="1">
      <alignment/>
    </xf>
    <xf numFmtId="49" fontId="4" fillId="0" borderId="0" xfId="0" applyNumberFormat="1" applyFont="1" applyAlignment="1">
      <alignment horizontal="center"/>
    </xf>
    <xf numFmtId="0" fontId="4" fillId="0" borderId="0" xfId="0" applyNumberFormat="1" applyFont="1" applyAlignment="1">
      <alignment horizontal="center" vertical="center"/>
    </xf>
    <xf numFmtId="0" fontId="1" fillId="0" borderId="0" xfId="0" applyFont="1" applyAlignment="1">
      <alignment/>
    </xf>
    <xf numFmtId="3" fontId="0" fillId="0" borderId="0" xfId="0" applyNumberFormat="1" applyFont="1" applyAlignment="1">
      <alignment horizontal="left"/>
    </xf>
    <xf numFmtId="3" fontId="1" fillId="0" borderId="0" xfId="0" applyNumberFormat="1" applyFont="1" applyAlignment="1">
      <alignment/>
    </xf>
    <xf numFmtId="0" fontId="1" fillId="0" borderId="0" xfId="0" applyFont="1" applyAlignment="1">
      <alignment wrapText="1"/>
    </xf>
    <xf numFmtId="0" fontId="0" fillId="0" borderId="0" xfId="0" applyFont="1" applyAlignment="1">
      <alignment wrapText="1"/>
    </xf>
    <xf numFmtId="0" fontId="5" fillId="0" borderId="0" xfId="53" applyAlignment="1" applyProtection="1">
      <alignment wrapText="1"/>
      <protection/>
    </xf>
    <xf numFmtId="4" fontId="10" fillId="33" borderId="10" xfId="0" applyNumberFormat="1" applyFont="1" applyFill="1" applyBorder="1" applyAlignment="1">
      <alignment horizontal="right"/>
    </xf>
    <xf numFmtId="3" fontId="10" fillId="33" borderId="10" xfId="0" applyNumberFormat="1" applyFont="1" applyFill="1" applyBorder="1" applyAlignment="1">
      <alignment horizontal="right"/>
    </xf>
    <xf numFmtId="4" fontId="10" fillId="0" borderId="10" xfId="0" applyNumberFormat="1" applyFont="1" applyBorder="1" applyAlignment="1">
      <alignment horizontal="right"/>
    </xf>
    <xf numFmtId="3" fontId="10" fillId="0" borderId="10" xfId="0" applyNumberFormat="1" applyFont="1" applyBorder="1" applyAlignment="1">
      <alignment horizontal="right"/>
    </xf>
    <xf numFmtId="3" fontId="10" fillId="0" borderId="10" xfId="0" applyNumberFormat="1" applyFont="1" applyBorder="1" applyAlignment="1">
      <alignment horizontal="right" wrapText="1"/>
    </xf>
    <xf numFmtId="0" fontId="0" fillId="0" borderId="10" xfId="0" applyFont="1" applyFill="1" applyBorder="1" applyAlignment="1">
      <alignment horizontal="left"/>
    </xf>
    <xf numFmtId="49" fontId="0" fillId="0" borderId="10" xfId="0" applyNumberFormat="1" applyFont="1" applyFill="1" applyBorder="1" applyAlignment="1">
      <alignment horizontal="left"/>
    </xf>
    <xf numFmtId="0" fontId="0" fillId="0" borderId="10" xfId="0" applyNumberFormat="1" applyFont="1" applyFill="1" applyBorder="1" applyAlignment="1">
      <alignment/>
    </xf>
    <xf numFmtId="3" fontId="0" fillId="0" borderId="10" xfId="0" applyNumberFormat="1" applyFont="1" applyFill="1" applyBorder="1" applyAlignment="1">
      <alignment horizontal="right"/>
    </xf>
    <xf numFmtId="3" fontId="0" fillId="0" borderId="10" xfId="0" applyNumberFormat="1" applyFont="1" applyFill="1" applyBorder="1" applyAlignment="1">
      <alignment/>
    </xf>
    <xf numFmtId="49" fontId="0" fillId="0" borderId="0" xfId="0" applyNumberFormat="1" applyFont="1" applyAlignment="1">
      <alignment/>
    </xf>
    <xf numFmtId="0" fontId="0" fillId="0" borderId="20" xfId="0" applyFont="1" applyBorder="1" applyAlignment="1">
      <alignment horizontal="left"/>
    </xf>
    <xf numFmtId="0" fontId="0" fillId="0" borderId="10" xfId="0" applyFont="1" applyBorder="1" applyAlignment="1">
      <alignment horizontal="left"/>
    </xf>
    <xf numFmtId="0" fontId="0" fillId="0" borderId="10" xfId="0" applyFont="1" applyBorder="1" applyAlignment="1">
      <alignment horizontal="right"/>
    </xf>
    <xf numFmtId="3" fontId="0" fillId="0" borderId="10" xfId="0" applyNumberFormat="1" applyFont="1" applyBorder="1" applyAlignment="1">
      <alignment horizontal="right"/>
    </xf>
    <xf numFmtId="166" fontId="0" fillId="0" borderId="0" xfId="0" applyNumberFormat="1" applyFont="1" applyAlignment="1">
      <alignment/>
    </xf>
    <xf numFmtId="166" fontId="10" fillId="33" borderId="0" xfId="0" applyNumberFormat="1" applyFont="1" applyFill="1" applyAlignment="1">
      <alignment horizontal="center"/>
    </xf>
    <xf numFmtId="166" fontId="22" fillId="0" borderId="0" xfId="0" applyNumberFormat="1" applyFont="1" applyAlignment="1">
      <alignment/>
    </xf>
    <xf numFmtId="166" fontId="9" fillId="0" borderId="10" xfId="0" applyNumberFormat="1" applyFont="1" applyBorder="1" applyAlignment="1">
      <alignment horizontal="center" vertical="center" wrapText="1"/>
    </xf>
    <xf numFmtId="166" fontId="0" fillId="33" borderId="10" xfId="0" applyNumberFormat="1" applyFont="1" applyFill="1" applyBorder="1" applyAlignment="1">
      <alignment/>
    </xf>
    <xf numFmtId="166" fontId="0" fillId="0" borderId="10" xfId="0" applyNumberFormat="1" applyFont="1" applyBorder="1" applyAlignment="1">
      <alignment/>
    </xf>
    <xf numFmtId="0" fontId="28" fillId="0" borderId="26" xfId="0" applyFont="1" applyBorder="1" applyAlignment="1">
      <alignment horizontal="center"/>
    </xf>
    <xf numFmtId="164" fontId="28" fillId="0" borderId="17" xfId="0" applyNumberFormat="1" applyFont="1" applyFill="1" applyBorder="1" applyAlignment="1">
      <alignment horizontal="left" vertical="center" wrapText="1"/>
    </xf>
    <xf numFmtId="0" fontId="4" fillId="0" borderId="0" xfId="0" applyFont="1" applyBorder="1" applyAlignment="1">
      <alignment/>
    </xf>
    <xf numFmtId="0" fontId="28" fillId="0" borderId="18" xfId="0" applyFont="1" applyBorder="1" applyAlignment="1">
      <alignment horizontal="left" vertical="center"/>
    </xf>
    <xf numFmtId="0" fontId="1" fillId="0" borderId="12" xfId="0" applyFont="1" applyBorder="1" applyAlignment="1">
      <alignment vertical="center"/>
    </xf>
    <xf numFmtId="164" fontId="32" fillId="0" borderId="29" xfId="0" applyNumberFormat="1" applyFont="1" applyFill="1" applyBorder="1" applyAlignment="1">
      <alignment horizontal="left" vertical="center" wrapText="1"/>
    </xf>
    <xf numFmtId="0" fontId="2" fillId="0" borderId="28" xfId="0" applyFont="1" applyBorder="1" applyAlignment="1">
      <alignment vertical="center"/>
    </xf>
    <xf numFmtId="0" fontId="28" fillId="0" borderId="0" xfId="0" applyFont="1" applyAlignment="1">
      <alignment horizontal="center"/>
    </xf>
    <xf numFmtId="0" fontId="16" fillId="0" borderId="10" xfId="0" applyFont="1" applyBorder="1" applyAlignment="1">
      <alignment horizontal="center" vertical="center" wrapText="1"/>
    </xf>
    <xf numFmtId="164" fontId="0" fillId="0" borderId="30" xfId="0" applyNumberFormat="1" applyFont="1" applyFill="1" applyBorder="1" applyAlignment="1">
      <alignment horizontal="left" vertical="center"/>
    </xf>
    <xf numFmtId="164" fontId="0" fillId="0" borderId="31" xfId="0" applyNumberFormat="1" applyFont="1" applyFill="1" applyBorder="1" applyAlignment="1">
      <alignment horizontal="left" vertical="center"/>
    </xf>
    <xf numFmtId="164" fontId="0" fillId="0" borderId="32" xfId="0" applyNumberFormat="1" applyFont="1" applyFill="1" applyBorder="1" applyAlignment="1">
      <alignment horizontal="left" vertical="center"/>
    </xf>
    <xf numFmtId="0" fontId="10" fillId="0" borderId="13"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3"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3" xfId="0" applyFont="1" applyBorder="1" applyAlignment="1">
      <alignment horizontal="center" vertical="center" wrapText="1"/>
    </xf>
    <xf numFmtId="164" fontId="17" fillId="0" borderId="34" xfId="0" applyNumberFormat="1" applyFont="1" applyFill="1" applyBorder="1" applyAlignment="1">
      <alignment horizontal="left" vertical="center" wrapText="1"/>
    </xf>
    <xf numFmtId="164" fontId="17" fillId="0" borderId="35" xfId="0" applyNumberFormat="1" applyFont="1" applyFill="1" applyBorder="1" applyAlignment="1">
      <alignment horizontal="left" vertical="center" wrapText="1"/>
    </xf>
    <xf numFmtId="164" fontId="17" fillId="0" borderId="36" xfId="0" applyNumberFormat="1" applyFont="1" applyFill="1" applyBorder="1" applyAlignment="1">
      <alignment horizontal="left" vertical="center" wrapText="1"/>
    </xf>
    <xf numFmtId="165" fontId="0" fillId="0" borderId="37" xfId="0" applyNumberFormat="1" applyFont="1" applyFill="1" applyBorder="1" applyAlignment="1">
      <alignment horizontal="right" vertical="center"/>
    </xf>
    <xf numFmtId="165" fontId="0" fillId="0" borderId="38" xfId="0" applyNumberFormat="1" applyFont="1" applyFill="1" applyBorder="1" applyAlignment="1">
      <alignment horizontal="right" vertical="center"/>
    </xf>
    <xf numFmtId="165" fontId="0" fillId="0" borderId="39" xfId="0" applyNumberFormat="1" applyFont="1" applyFill="1" applyBorder="1" applyAlignment="1">
      <alignment horizontal="right" vertical="center"/>
    </xf>
    <xf numFmtId="0" fontId="11" fillId="0" borderId="0" xfId="0" applyFont="1" applyAlignment="1">
      <alignment horizontal="left"/>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20" fillId="0" borderId="10" xfId="0" applyFont="1" applyFill="1" applyBorder="1" applyAlignment="1">
      <alignment horizontal="center" vertical="center" wrapText="1"/>
    </xf>
    <xf numFmtId="164" fontId="17" fillId="0" borderId="20" xfId="0" applyNumberFormat="1" applyFont="1" applyFill="1" applyBorder="1" applyAlignment="1">
      <alignment horizontal="left" vertical="center" wrapText="1"/>
    </xf>
    <xf numFmtId="49" fontId="17" fillId="0" borderId="19" xfId="0" applyNumberFormat="1" applyFont="1" applyFill="1" applyBorder="1" applyAlignment="1">
      <alignment horizontal="center" vertical="center" wrapText="1"/>
    </xf>
    <xf numFmtId="0" fontId="0" fillId="0" borderId="23" xfId="0" applyFont="1" applyBorder="1" applyAlignment="1">
      <alignment horizontal="center" vertical="center"/>
    </xf>
    <xf numFmtId="0" fontId="0" fillId="0" borderId="32" xfId="0" applyFont="1" applyBorder="1" applyAlignment="1">
      <alignment horizontal="left" vertical="center"/>
    </xf>
    <xf numFmtId="0" fontId="0" fillId="0" borderId="39" xfId="0" applyFont="1" applyBorder="1" applyAlignment="1">
      <alignment horizontal="right" vertical="center"/>
    </xf>
    <xf numFmtId="43" fontId="1" fillId="0" borderId="0" xfId="0" applyNumberFormat="1" applyFont="1" applyAlignment="1">
      <alignment horizontal="center" vertical="center" wrapText="1"/>
    </xf>
    <xf numFmtId="43" fontId="0" fillId="0" borderId="0" xfId="0" applyNumberFormat="1" applyAlignment="1">
      <alignment horizontal="center" vertical="center"/>
    </xf>
    <xf numFmtId="0" fontId="1"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164" fontId="29" fillId="0" borderId="30" xfId="0" applyNumberFormat="1" applyFont="1" applyFill="1" applyBorder="1" applyAlignment="1">
      <alignment horizontal="center" vertical="center" wrapText="1"/>
    </xf>
    <xf numFmtId="164" fontId="29" fillId="0" borderId="31" xfId="0" applyNumberFormat="1" applyFont="1" applyFill="1" applyBorder="1" applyAlignment="1">
      <alignment horizontal="center" vertical="center" wrapText="1"/>
    </xf>
    <xf numFmtId="164" fontId="29" fillId="0" borderId="40"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37" xfId="0" applyNumberFormat="1" applyFont="1" applyFill="1" applyBorder="1" applyAlignment="1">
      <alignment horizontal="center" vertical="center" wrapText="1"/>
    </xf>
    <xf numFmtId="0" fontId="20"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4" fillId="0" borderId="26" xfId="0" applyFont="1" applyBorder="1" applyAlignment="1">
      <alignment/>
    </xf>
    <xf numFmtId="0" fontId="0" fillId="0" borderId="26" xfId="0" applyBorder="1" applyAlignment="1">
      <alignment/>
    </xf>
    <xf numFmtId="0" fontId="10" fillId="0" borderId="0" xfId="0" applyFont="1" applyAlignment="1">
      <alignment/>
    </xf>
    <xf numFmtId="0" fontId="10" fillId="0" borderId="0" xfId="0" applyFont="1" applyAlignment="1">
      <alignment horizontal="left"/>
    </xf>
    <xf numFmtId="0" fontId="0" fillId="0" borderId="0" xfId="0" applyFont="1" applyFill="1" applyBorder="1" applyAlignment="1">
      <alignment horizontal="left"/>
    </xf>
    <xf numFmtId="0"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alignment/>
    </xf>
    <xf numFmtId="0" fontId="0" fillId="0" borderId="10" xfId="0" applyFont="1" applyBorder="1" applyAlignment="1">
      <alignment horizontal="left"/>
    </xf>
    <xf numFmtId="0" fontId="0" fillId="0" borderId="20" xfId="0" applyFont="1" applyBorder="1" applyAlignment="1">
      <alignment horizontal="left"/>
    </xf>
    <xf numFmtId="0" fontId="0" fillId="0" borderId="10" xfId="0" applyFont="1" applyBorder="1" applyAlignment="1">
      <alignment horizontal="right"/>
    </xf>
    <xf numFmtId="3" fontId="0" fillId="0" borderId="10" xfId="0" applyNumberFormat="1" applyFont="1" applyBorder="1" applyAlignment="1">
      <alignment horizontal="right"/>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venuewatch.org/companylistings"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bmfbovespa.com.br/cias-listadas/empresas-listadas/ResumoEmpresaPrincipal.aspx?codigoCvm=20184" TargetMode="External" /><Relationship Id="rId2" Type="http://schemas.openxmlformats.org/officeDocument/2006/relationships/hyperlink" Target="http://www.bmfbovespa.com.br/cias-listadas/empresas-listadas/ResumoEmpresaPrincipal.aspx?codigoCvm=20184" TargetMode="External" /><Relationship Id="rId3" Type="http://schemas.openxmlformats.org/officeDocument/2006/relationships/hyperlink" Target="http://www.bmfbovespa.com.br/cias-listadas/empresas-listadas/ResumoEmpresaPrincipal.aspx?codigoCvm=20176" TargetMode="External" /><Relationship Id="rId4" Type="http://schemas.openxmlformats.org/officeDocument/2006/relationships/hyperlink" Target="http://www.bmfbovespa.com.br/cias-listadas/empresas-listadas/ResumoEmpresaPrincipal.aspx?codigoCvm=20176" TargetMode="External" /><Relationship Id="rId5" Type="http://schemas.openxmlformats.org/officeDocument/2006/relationships/hyperlink" Target="http://www.bmfbovespa.com.br/cias-listadas/empresas-listadas/ResumoEmpresaPrincipal.aspx?codigoCvm=15091" TargetMode="External" /><Relationship Id="rId6" Type="http://schemas.openxmlformats.org/officeDocument/2006/relationships/hyperlink" Target="http://www.bmfbovespa.com.br/cias-listadas/empresas-listadas/ResumoEmpresaPrincipal.aspx?codigoCvm=15091" TargetMode="External" /><Relationship Id="rId7" Type="http://schemas.openxmlformats.org/officeDocument/2006/relationships/hyperlink" Target="http://www.bmfbovespa.com.br/cias-listadas/empresas-listadas/ResumoEmpresaPrincipal.aspx?codigoCvm=17914" TargetMode="External" /><Relationship Id="rId8" Type="http://schemas.openxmlformats.org/officeDocument/2006/relationships/hyperlink" Target="http://www.bmfbovespa.com.br/cias-listadas/empresas-listadas/ResumoEmpresaPrincipal.aspx?codigoCvm=17914" TargetMode="External" /><Relationship Id="rId9" Type="http://schemas.openxmlformats.org/officeDocument/2006/relationships/hyperlink" Target="http://www.bmfbovespa.com.br/cias-listadas/empresas-listadas/ResumoEmpresaPrincipal.aspx?codigoCvm=4170" TargetMode="External" /><Relationship Id="rId10" Type="http://schemas.openxmlformats.org/officeDocument/2006/relationships/hyperlink" Target="http://www.bmfbovespa.com.br/cias-listadas/empresas-listadas/ResumoEmpresaPrincipal.aspx?codigoCvm=4170" TargetMode="External" /><Relationship Id="rId1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2"/>
  <sheetViews>
    <sheetView tabSelected="1" zoomScalePageLayoutView="0" workbookViewId="0" topLeftCell="A7">
      <selection activeCell="A33" sqref="A33"/>
    </sheetView>
  </sheetViews>
  <sheetFormatPr defaultColWidth="9.00390625" defaultRowHeight="12.75"/>
  <cols>
    <col min="1" max="1" width="143.75390625" style="6" customWidth="1"/>
  </cols>
  <sheetData>
    <row r="1" ht="25.5">
      <c r="A1" s="417" t="s">
        <v>6148</v>
      </c>
    </row>
    <row r="2" ht="12.75">
      <c r="A2" s="416"/>
    </row>
    <row r="3" ht="12.75">
      <c r="A3" s="417" t="s">
        <v>6138</v>
      </c>
    </row>
    <row r="5" ht="12.75">
      <c r="A5" s="6" t="s">
        <v>6139</v>
      </c>
    </row>
    <row r="7" ht="51">
      <c r="A7" s="417" t="s">
        <v>6154</v>
      </c>
    </row>
    <row r="9" ht="25.5">
      <c r="A9" s="6" t="s">
        <v>6140</v>
      </c>
    </row>
    <row r="11" ht="38.25">
      <c r="A11" s="6" t="s">
        <v>6141</v>
      </c>
    </row>
    <row r="13" ht="25.5">
      <c r="A13" s="6" t="s">
        <v>6142</v>
      </c>
    </row>
    <row r="15" ht="38.25">
      <c r="A15" s="6" t="s">
        <v>6143</v>
      </c>
    </row>
    <row r="17" ht="25.5">
      <c r="A17" s="6" t="s">
        <v>6144</v>
      </c>
    </row>
    <row r="19" ht="25.5">
      <c r="A19" s="6" t="s">
        <v>6145</v>
      </c>
    </row>
    <row r="21" ht="12.75">
      <c r="A21" s="417" t="s">
        <v>6151</v>
      </c>
    </row>
    <row r="23" ht="38.25">
      <c r="A23" s="6" t="s">
        <v>6146</v>
      </c>
    </row>
    <row r="25" ht="25.5">
      <c r="A25" s="6" t="s">
        <v>6147</v>
      </c>
    </row>
    <row r="27" ht="38.25">
      <c r="A27" s="6" t="s">
        <v>6155</v>
      </c>
    </row>
    <row r="29" ht="12.75">
      <c r="A29" s="416" t="s">
        <v>6156</v>
      </c>
    </row>
    <row r="31" ht="12.75">
      <c r="A31" s="417" t="s">
        <v>6149</v>
      </c>
    </row>
    <row r="32" ht="12.75">
      <c r="A32" s="418" t="s">
        <v>6150</v>
      </c>
    </row>
  </sheetData>
  <sheetProtection/>
  <hyperlinks>
    <hyperlink ref="A32" r:id="rId1" display="http://www.revenuewatch.org/companylisting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14"/>
  <sheetViews>
    <sheetView zoomScalePageLayoutView="0" workbookViewId="0" topLeftCell="A1">
      <selection activeCell="H1" sqref="H1:H16384"/>
    </sheetView>
  </sheetViews>
  <sheetFormatPr defaultColWidth="11.00390625" defaultRowHeight="12.75"/>
  <cols>
    <col min="1" max="1" width="4.00390625" style="0" customWidth="1"/>
    <col min="2" max="2" width="21.00390625" style="0" customWidth="1"/>
    <col min="3" max="3" width="11.00390625" style="0" customWidth="1"/>
    <col min="4" max="4" width="12.00390625" style="0" customWidth="1"/>
    <col min="5" max="5" width="11.00390625" style="0" customWidth="1"/>
    <col min="6" max="6" width="13.375" style="0" customWidth="1"/>
    <col min="7" max="7" width="13.75390625" style="0" customWidth="1"/>
    <col min="8" max="8" width="16.375" style="7" customWidth="1"/>
    <col min="9" max="9" width="15.125" style="0" customWidth="1"/>
    <col min="10" max="10" width="24.25390625" style="0" customWidth="1"/>
  </cols>
  <sheetData>
    <row r="1" spans="2:8" s="21" customFormat="1" ht="12.75">
      <c r="B1" s="22" t="s">
        <v>39</v>
      </c>
      <c r="E1" s="488" t="s">
        <v>202</v>
      </c>
      <c r="F1" s="488"/>
      <c r="G1" s="488"/>
      <c r="H1" s="44">
        <f>SUM(F6:F12)</f>
        <v>172100215066</v>
      </c>
    </row>
    <row r="2" spans="2:8" s="21" customFormat="1" ht="12.75">
      <c r="B2" s="21" t="s">
        <v>40</v>
      </c>
      <c r="H2" s="41"/>
    </row>
    <row r="3" spans="2:8" s="21" customFormat="1" ht="12.75">
      <c r="B3" s="21" t="s">
        <v>369</v>
      </c>
      <c r="E3" s="118">
        <v>4</v>
      </c>
      <c r="F3" s="21" t="s">
        <v>91</v>
      </c>
      <c r="H3" s="41"/>
    </row>
    <row r="4" s="21" customFormat="1" ht="12.75">
      <c r="H4" s="41"/>
    </row>
    <row r="5" spans="1:11" s="29" customFormat="1" ht="45">
      <c r="A5" s="23"/>
      <c r="B5" s="24" t="s">
        <v>240</v>
      </c>
      <c r="C5" s="25" t="s">
        <v>241</v>
      </c>
      <c r="D5" s="26" t="s">
        <v>262</v>
      </c>
      <c r="E5" s="26" t="s">
        <v>371</v>
      </c>
      <c r="F5" s="26" t="s">
        <v>109</v>
      </c>
      <c r="G5" s="26" t="s">
        <v>263</v>
      </c>
      <c r="H5" s="42" t="s">
        <v>379</v>
      </c>
      <c r="I5" s="27" t="s">
        <v>97</v>
      </c>
      <c r="J5" s="26" t="s">
        <v>370</v>
      </c>
      <c r="K5" s="28"/>
    </row>
    <row r="6" spans="1:10" ht="25.5">
      <c r="A6">
        <v>1</v>
      </c>
      <c r="B6" s="102" t="s">
        <v>269</v>
      </c>
      <c r="C6" s="102" t="s">
        <v>270</v>
      </c>
      <c r="D6" s="102" t="s">
        <v>184</v>
      </c>
      <c r="E6" s="102" t="s">
        <v>271</v>
      </c>
      <c r="F6" s="106">
        <v>92235091709</v>
      </c>
      <c r="G6" s="104" t="s">
        <v>142</v>
      </c>
      <c r="H6" s="105" t="s">
        <v>143</v>
      </c>
      <c r="I6" s="102" t="s">
        <v>180</v>
      </c>
      <c r="J6" s="102" t="s">
        <v>337</v>
      </c>
    </row>
    <row r="7" spans="1:10" ht="25.5">
      <c r="A7">
        <v>2</v>
      </c>
      <c r="B7" s="102" t="s">
        <v>144</v>
      </c>
      <c r="C7" s="102" t="s">
        <v>145</v>
      </c>
      <c r="D7" s="102" t="s">
        <v>146</v>
      </c>
      <c r="E7" s="102" t="s">
        <v>147</v>
      </c>
      <c r="F7" s="106">
        <v>71508814400</v>
      </c>
      <c r="G7" s="104" t="s">
        <v>148</v>
      </c>
      <c r="H7" s="105" t="s">
        <v>165</v>
      </c>
      <c r="I7" s="102" t="s">
        <v>180</v>
      </c>
      <c r="J7" s="102" t="s">
        <v>337</v>
      </c>
    </row>
    <row r="8" spans="1:10" ht="12.75">
      <c r="A8">
        <v>3</v>
      </c>
      <c r="B8" s="37" t="s">
        <v>182</v>
      </c>
      <c r="C8" s="37" t="s">
        <v>183</v>
      </c>
      <c r="D8" s="37" t="s">
        <v>184</v>
      </c>
      <c r="E8" s="37" t="s">
        <v>210</v>
      </c>
      <c r="F8" s="40">
        <v>4816181040</v>
      </c>
      <c r="G8" s="38" t="s">
        <v>211</v>
      </c>
      <c r="H8" s="43" t="s">
        <v>185</v>
      </c>
      <c r="I8" s="37" t="s">
        <v>180</v>
      </c>
      <c r="J8" s="37" t="s">
        <v>336</v>
      </c>
    </row>
    <row r="9" spans="1:10" ht="12.75">
      <c r="A9">
        <v>4</v>
      </c>
      <c r="B9" s="37" t="s">
        <v>166</v>
      </c>
      <c r="C9" s="37" t="s">
        <v>167</v>
      </c>
      <c r="D9" s="37" t="s">
        <v>146</v>
      </c>
      <c r="E9" s="37" t="s">
        <v>147</v>
      </c>
      <c r="F9" s="40">
        <v>3042761916</v>
      </c>
      <c r="G9" s="38" t="s">
        <v>37</v>
      </c>
      <c r="H9" s="43" t="s">
        <v>38</v>
      </c>
      <c r="I9" s="37" t="s">
        <v>180</v>
      </c>
      <c r="J9" s="37" t="s">
        <v>336</v>
      </c>
    </row>
    <row r="10" spans="1:10" ht="12.75">
      <c r="A10">
        <v>5</v>
      </c>
      <c r="B10" s="37" t="s">
        <v>320</v>
      </c>
      <c r="C10" s="37" t="s">
        <v>321</v>
      </c>
      <c r="D10" s="37" t="s">
        <v>209</v>
      </c>
      <c r="E10" s="37" t="s">
        <v>210</v>
      </c>
      <c r="F10" s="40">
        <v>497366001</v>
      </c>
      <c r="G10" s="38" t="s">
        <v>211</v>
      </c>
      <c r="H10" s="43" t="s">
        <v>181</v>
      </c>
      <c r="I10" s="37" t="s">
        <v>180</v>
      </c>
      <c r="J10" s="37" t="s">
        <v>336</v>
      </c>
    </row>
    <row r="11" spans="1:10" ht="12.75">
      <c r="A11">
        <v>6</v>
      </c>
      <c r="B11" s="102" t="s">
        <v>186</v>
      </c>
      <c r="C11" s="102" t="s">
        <v>187</v>
      </c>
      <c r="D11" s="102" t="s">
        <v>188</v>
      </c>
      <c r="E11" s="102" t="s">
        <v>119</v>
      </c>
      <c r="F11" s="103" t="s">
        <v>312</v>
      </c>
      <c r="G11" s="104" t="s">
        <v>120</v>
      </c>
      <c r="H11" s="105" t="s">
        <v>211</v>
      </c>
      <c r="I11" s="102" t="s">
        <v>180</v>
      </c>
      <c r="J11" s="102" t="s">
        <v>336</v>
      </c>
    </row>
    <row r="12" spans="1:10" ht="25.5">
      <c r="A12">
        <v>7</v>
      </c>
      <c r="B12" s="102" t="s">
        <v>121</v>
      </c>
      <c r="C12" s="102" t="s">
        <v>122</v>
      </c>
      <c r="D12" s="102" t="s">
        <v>123</v>
      </c>
      <c r="E12" s="102" t="s">
        <v>124</v>
      </c>
      <c r="F12" s="103" t="s">
        <v>312</v>
      </c>
      <c r="G12" s="104" t="s">
        <v>125</v>
      </c>
      <c r="H12" s="105" t="s">
        <v>268</v>
      </c>
      <c r="I12" s="102" t="s">
        <v>180</v>
      </c>
      <c r="J12" s="102" t="s">
        <v>111</v>
      </c>
    </row>
    <row r="14" ht="12.75">
      <c r="A14" t="s">
        <v>824</v>
      </c>
    </row>
  </sheetData>
  <sheetProtection/>
  <mergeCells count="1">
    <mergeCell ref="E1:G1"/>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K18"/>
  <sheetViews>
    <sheetView zoomScalePageLayoutView="0" workbookViewId="0" topLeftCell="A1">
      <selection activeCell="J8" sqref="J8"/>
    </sheetView>
  </sheetViews>
  <sheetFormatPr defaultColWidth="11.00390625" defaultRowHeight="12.75"/>
  <cols>
    <col min="1" max="1" width="3.625" style="0" customWidth="1"/>
    <col min="2" max="2" width="25.375" style="0" customWidth="1"/>
    <col min="3" max="3" width="6.875" style="0" customWidth="1"/>
    <col min="4" max="4" width="12.75390625" style="0" customWidth="1"/>
    <col min="5" max="5" width="11.00390625" style="0" customWidth="1"/>
    <col min="6" max="6" width="14.625" style="0" customWidth="1"/>
    <col min="7" max="7" width="14.375" style="0" customWidth="1"/>
    <col min="8" max="8" width="16.625" style="6" customWidth="1"/>
    <col min="9" max="9" width="16.375" style="0" customWidth="1"/>
    <col min="10" max="10" width="27.25390625" style="0" customWidth="1"/>
  </cols>
  <sheetData>
    <row r="1" spans="2:8" ht="12.75">
      <c r="B1" s="22" t="s">
        <v>208</v>
      </c>
      <c r="E1" s="33" t="s">
        <v>202</v>
      </c>
      <c r="F1" s="48"/>
      <c r="H1" s="50">
        <f>SUM(F6:F14)</f>
        <v>107278666676</v>
      </c>
    </row>
    <row r="2" ht="12.75">
      <c r="B2" s="21" t="s">
        <v>40</v>
      </c>
    </row>
    <row r="3" spans="2:6" ht="12.75">
      <c r="B3" s="21" t="s">
        <v>369</v>
      </c>
      <c r="E3" s="118">
        <v>5</v>
      </c>
      <c r="F3" s="21" t="s">
        <v>91</v>
      </c>
    </row>
    <row r="4" ht="12.75">
      <c r="D4" s="47"/>
    </row>
    <row r="5" spans="1:11" s="29" customFormat="1" ht="45">
      <c r="A5" s="23"/>
      <c r="B5" s="24" t="s">
        <v>240</v>
      </c>
      <c r="C5" s="25" t="s">
        <v>241</v>
      </c>
      <c r="D5" s="26" t="s">
        <v>262</v>
      </c>
      <c r="E5" s="26" t="s">
        <v>371</v>
      </c>
      <c r="F5" s="26" t="s">
        <v>109</v>
      </c>
      <c r="G5" s="26" t="s">
        <v>263</v>
      </c>
      <c r="H5" s="42" t="s">
        <v>379</v>
      </c>
      <c r="I5" s="27" t="s">
        <v>97</v>
      </c>
      <c r="J5" s="26" t="s">
        <v>370</v>
      </c>
      <c r="K5" s="28"/>
    </row>
    <row r="6" spans="1:10" ht="12.75">
      <c r="A6">
        <v>1</v>
      </c>
      <c r="B6" s="102" t="s">
        <v>451</v>
      </c>
      <c r="C6" s="102" t="s">
        <v>452</v>
      </c>
      <c r="D6" s="102" t="s">
        <v>104</v>
      </c>
      <c r="E6" s="102" t="s">
        <v>158</v>
      </c>
      <c r="F6" s="106">
        <v>52843806790</v>
      </c>
      <c r="G6" s="102" t="s">
        <v>204</v>
      </c>
      <c r="H6" s="115" t="s">
        <v>206</v>
      </c>
      <c r="I6" s="102" t="s">
        <v>207</v>
      </c>
      <c r="J6" s="102" t="s">
        <v>112</v>
      </c>
    </row>
    <row r="7" spans="1:10" ht="25.5">
      <c r="A7">
        <v>2</v>
      </c>
      <c r="B7" s="37" t="s">
        <v>172</v>
      </c>
      <c r="C7" s="37" t="s">
        <v>173</v>
      </c>
      <c r="D7" s="37" t="s">
        <v>442</v>
      </c>
      <c r="E7" s="37" t="s">
        <v>443</v>
      </c>
      <c r="F7" s="40">
        <v>31181280550</v>
      </c>
      <c r="G7" s="37" t="s">
        <v>159</v>
      </c>
      <c r="H7" s="38" t="s">
        <v>445</v>
      </c>
      <c r="I7" s="37" t="s">
        <v>180</v>
      </c>
      <c r="J7" s="37" t="s">
        <v>336</v>
      </c>
    </row>
    <row r="8" spans="1:10" ht="51">
      <c r="A8">
        <v>3</v>
      </c>
      <c r="B8" s="102" t="s">
        <v>98</v>
      </c>
      <c r="C8" s="102" t="s">
        <v>99</v>
      </c>
      <c r="D8" s="102" t="s">
        <v>319</v>
      </c>
      <c r="E8" s="102" t="s">
        <v>100</v>
      </c>
      <c r="F8" s="106">
        <v>9974423215</v>
      </c>
      <c r="G8" s="102" t="s">
        <v>101</v>
      </c>
      <c r="H8" s="104" t="s">
        <v>149</v>
      </c>
      <c r="I8" s="102" t="s">
        <v>207</v>
      </c>
      <c r="J8" s="102" t="s">
        <v>113</v>
      </c>
    </row>
    <row r="9" spans="1:10" ht="38.25">
      <c r="A9">
        <v>4</v>
      </c>
      <c r="B9" s="102" t="s">
        <v>161</v>
      </c>
      <c r="C9" s="102" t="s">
        <v>162</v>
      </c>
      <c r="D9" s="102" t="s">
        <v>163</v>
      </c>
      <c r="E9" s="102" t="s">
        <v>168</v>
      </c>
      <c r="F9" s="106">
        <v>8328856283</v>
      </c>
      <c r="G9" s="102" t="s">
        <v>169</v>
      </c>
      <c r="H9" s="104" t="s">
        <v>150</v>
      </c>
      <c r="I9" s="102" t="s">
        <v>207</v>
      </c>
      <c r="J9" s="102" t="s">
        <v>113</v>
      </c>
    </row>
    <row r="10" spans="1:10" ht="12.75">
      <c r="A10">
        <v>5</v>
      </c>
      <c r="B10" s="37" t="s">
        <v>170</v>
      </c>
      <c r="C10" s="37" t="s">
        <v>171</v>
      </c>
      <c r="D10" s="37" t="s">
        <v>319</v>
      </c>
      <c r="E10" s="37" t="s">
        <v>100</v>
      </c>
      <c r="F10" s="40">
        <v>3367926320</v>
      </c>
      <c r="G10" s="37" t="s">
        <v>101</v>
      </c>
      <c r="H10" s="38" t="s">
        <v>444</v>
      </c>
      <c r="I10" s="37" t="s">
        <v>207</v>
      </c>
      <c r="J10" s="37" t="s">
        <v>113</v>
      </c>
    </row>
    <row r="11" spans="1:10" ht="12.75">
      <c r="A11">
        <v>6</v>
      </c>
      <c r="B11" s="37" t="s">
        <v>446</v>
      </c>
      <c r="C11" s="37" t="s">
        <v>447</v>
      </c>
      <c r="D11" s="37" t="s">
        <v>157</v>
      </c>
      <c r="E11" s="37" t="s">
        <v>448</v>
      </c>
      <c r="F11" s="40">
        <v>1175155829</v>
      </c>
      <c r="G11" s="37" t="s">
        <v>159</v>
      </c>
      <c r="H11" s="38" t="s">
        <v>160</v>
      </c>
      <c r="I11" s="37" t="s">
        <v>207</v>
      </c>
      <c r="J11" s="37" t="s">
        <v>179</v>
      </c>
    </row>
    <row r="12" spans="1:10" ht="12.75">
      <c r="A12">
        <v>7</v>
      </c>
      <c r="B12" s="37" t="s">
        <v>155</v>
      </c>
      <c r="C12" s="37" t="s">
        <v>156</v>
      </c>
      <c r="D12" s="37" t="s">
        <v>157</v>
      </c>
      <c r="E12" s="37" t="s">
        <v>158</v>
      </c>
      <c r="F12" s="40">
        <v>275415708</v>
      </c>
      <c r="G12" s="37" t="s">
        <v>159</v>
      </c>
      <c r="H12" s="43" t="s">
        <v>160</v>
      </c>
      <c r="I12" s="37" t="s">
        <v>180</v>
      </c>
      <c r="J12" s="37" t="s">
        <v>110</v>
      </c>
    </row>
    <row r="13" spans="1:10" ht="25.5">
      <c r="A13">
        <v>8</v>
      </c>
      <c r="B13" s="102" t="s">
        <v>102</v>
      </c>
      <c r="C13" s="102" t="s">
        <v>103</v>
      </c>
      <c r="D13" s="102" t="s">
        <v>104</v>
      </c>
      <c r="E13" s="102" t="s">
        <v>153</v>
      </c>
      <c r="F13" s="106">
        <v>131801981</v>
      </c>
      <c r="G13" s="102" t="s">
        <v>154</v>
      </c>
      <c r="H13" s="104" t="s">
        <v>151</v>
      </c>
      <c r="I13" s="102" t="s">
        <v>207</v>
      </c>
      <c r="J13" s="102" t="s">
        <v>113</v>
      </c>
    </row>
    <row r="14" spans="1:10" ht="12.75">
      <c r="A14">
        <v>9</v>
      </c>
      <c r="B14" s="37" t="s">
        <v>449</v>
      </c>
      <c r="C14" s="37" t="s">
        <v>450</v>
      </c>
      <c r="D14" s="37" t="s">
        <v>157</v>
      </c>
      <c r="E14" s="37" t="s">
        <v>448</v>
      </c>
      <c r="F14" s="39" t="s">
        <v>311</v>
      </c>
      <c r="G14" s="37" t="s">
        <v>159</v>
      </c>
      <c r="H14" s="38" t="s">
        <v>160</v>
      </c>
      <c r="I14" s="37" t="s">
        <v>207</v>
      </c>
      <c r="J14" s="37" t="s">
        <v>179</v>
      </c>
    </row>
    <row r="15" ht="12.75">
      <c r="H15"/>
    </row>
    <row r="16" ht="12.75">
      <c r="A16" t="s">
        <v>461</v>
      </c>
    </row>
    <row r="18" ht="12.75">
      <c r="G18" s="49"/>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43">
      <selection activeCell="I54" sqref="I54"/>
    </sheetView>
  </sheetViews>
  <sheetFormatPr defaultColWidth="11.00390625" defaultRowHeight="12.75"/>
  <cols>
    <col min="1" max="1" width="4.125" style="0" customWidth="1"/>
    <col min="2" max="2" width="19.75390625" style="0" customWidth="1"/>
    <col min="3" max="3" width="6.75390625" style="0" customWidth="1"/>
    <col min="4" max="4" width="13.75390625" style="0" customWidth="1"/>
    <col min="5" max="5" width="11.00390625" style="0" customWidth="1"/>
    <col min="6" max="6" width="13.875" style="0" customWidth="1"/>
    <col min="7" max="7" width="11.00390625" style="0" customWidth="1"/>
    <col min="8" max="8" width="14.75390625" style="0" customWidth="1"/>
    <col min="9" max="9" width="15.625" style="0" customWidth="1"/>
    <col min="10" max="10" width="27.25390625" style="0" customWidth="1"/>
  </cols>
  <sheetData>
    <row r="1" spans="2:8" ht="12.75">
      <c r="B1" s="22" t="s">
        <v>205</v>
      </c>
      <c r="C1" s="21"/>
      <c r="D1" s="21"/>
      <c r="E1" s="488" t="s">
        <v>202</v>
      </c>
      <c r="F1" s="488"/>
      <c r="G1" s="488"/>
      <c r="H1" s="44">
        <f>SUM(F6:F7)</f>
        <v>11723942016</v>
      </c>
    </row>
    <row r="2" spans="2:8" ht="12.75">
      <c r="B2" s="21" t="s">
        <v>40</v>
      </c>
      <c r="C2" s="21"/>
      <c r="D2" s="21"/>
      <c r="E2" s="21"/>
      <c r="F2" s="21"/>
      <c r="G2" s="21"/>
      <c r="H2" s="41"/>
    </row>
    <row r="3" spans="2:8" ht="12.75">
      <c r="B3" s="21" t="s">
        <v>369</v>
      </c>
      <c r="C3" s="21"/>
      <c r="D3" s="21"/>
      <c r="E3" s="118">
        <v>0</v>
      </c>
      <c r="F3" s="21" t="s">
        <v>91</v>
      </c>
      <c r="G3" s="21"/>
      <c r="H3" s="41"/>
    </row>
    <row r="5" spans="1:11" s="29" customFormat="1" ht="45">
      <c r="A5" s="23"/>
      <c r="B5" s="24" t="s">
        <v>240</v>
      </c>
      <c r="C5" s="25" t="s">
        <v>241</v>
      </c>
      <c r="D5" s="26" t="s">
        <v>262</v>
      </c>
      <c r="E5" s="26" t="s">
        <v>371</v>
      </c>
      <c r="F5" s="26" t="s">
        <v>109</v>
      </c>
      <c r="G5" s="26" t="s">
        <v>263</v>
      </c>
      <c r="H5" s="42" t="s">
        <v>379</v>
      </c>
      <c r="I5" s="27" t="s">
        <v>97</v>
      </c>
      <c r="J5" s="26" t="s">
        <v>370</v>
      </c>
      <c r="K5" s="28"/>
    </row>
    <row r="6" spans="1:10" ht="12.75">
      <c r="A6">
        <v>1</v>
      </c>
      <c r="B6" s="37" t="s">
        <v>291</v>
      </c>
      <c r="C6" s="37" t="s">
        <v>292</v>
      </c>
      <c r="D6" s="37" t="s">
        <v>293</v>
      </c>
      <c r="E6" s="37" t="s">
        <v>355</v>
      </c>
      <c r="F6" s="40">
        <v>11706377617</v>
      </c>
      <c r="G6" s="37" t="s">
        <v>290</v>
      </c>
      <c r="H6" s="37" t="s">
        <v>218</v>
      </c>
      <c r="I6" s="37" t="s">
        <v>335</v>
      </c>
      <c r="J6" s="37" t="s">
        <v>337</v>
      </c>
    </row>
    <row r="7" spans="1:10" ht="12.75">
      <c r="A7">
        <v>2</v>
      </c>
      <c r="B7" s="37" t="s">
        <v>287</v>
      </c>
      <c r="C7" s="37" t="s">
        <v>288</v>
      </c>
      <c r="D7" s="52" t="s">
        <v>289</v>
      </c>
      <c r="E7" s="52" t="s">
        <v>355</v>
      </c>
      <c r="F7" s="40">
        <v>17564399</v>
      </c>
      <c r="G7" s="52" t="s">
        <v>290</v>
      </c>
      <c r="H7" s="52" t="s">
        <v>218</v>
      </c>
      <c r="I7" s="37" t="s">
        <v>476</v>
      </c>
      <c r="J7" s="37" t="s">
        <v>178</v>
      </c>
    </row>
    <row r="9" ht="12.75">
      <c r="A9" t="s">
        <v>461</v>
      </c>
    </row>
  </sheetData>
  <sheetProtection/>
  <mergeCells count="1">
    <mergeCell ref="E1:G1"/>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K36"/>
  <sheetViews>
    <sheetView zoomScalePageLayoutView="0" workbookViewId="0" topLeftCell="A1">
      <selection activeCell="J1" sqref="J1:J16384"/>
    </sheetView>
  </sheetViews>
  <sheetFormatPr defaultColWidth="11.00390625" defaultRowHeight="12.75"/>
  <cols>
    <col min="1" max="1" width="3.75390625" style="0" customWidth="1"/>
    <col min="2" max="2" width="18.875" style="0" customWidth="1"/>
    <col min="3" max="3" width="6.625" style="0" customWidth="1"/>
    <col min="4" max="4" width="12.25390625" style="0" customWidth="1"/>
    <col min="5" max="5" width="11.00390625" style="0" customWidth="1"/>
    <col min="6" max="6" width="15.25390625" style="0" customWidth="1"/>
    <col min="7" max="7" width="11.00390625" style="0" customWidth="1"/>
    <col min="8" max="8" width="15.00390625" style="0" customWidth="1"/>
    <col min="9" max="9" width="11.00390625" style="0" customWidth="1"/>
    <col min="10" max="10" width="28.75390625" style="0" customWidth="1"/>
  </cols>
  <sheetData>
    <row r="1" spans="2:8" ht="12.75">
      <c r="B1" s="22" t="s">
        <v>164</v>
      </c>
      <c r="C1" s="21"/>
      <c r="D1" s="21"/>
      <c r="E1" s="488" t="s">
        <v>202</v>
      </c>
      <c r="F1" s="488"/>
      <c r="G1" s="488"/>
      <c r="H1" s="44">
        <f>SUM(F6:F33)</f>
        <v>444278868095</v>
      </c>
    </row>
    <row r="2" spans="2:8" ht="12.75">
      <c r="B2" s="21" t="s">
        <v>40</v>
      </c>
      <c r="C2" s="21"/>
      <c r="D2" s="21"/>
      <c r="E2" s="21"/>
      <c r="F2" s="21"/>
      <c r="G2" s="21"/>
      <c r="H2" s="41"/>
    </row>
    <row r="3" spans="2:8" ht="12.75">
      <c r="B3" s="21" t="s">
        <v>369</v>
      </c>
      <c r="C3" s="21"/>
      <c r="D3" s="21"/>
      <c r="E3" s="118">
        <v>9</v>
      </c>
      <c r="F3" s="21" t="s">
        <v>91</v>
      </c>
      <c r="G3" s="21"/>
      <c r="H3" s="41"/>
    </row>
    <row r="5" spans="1:11" s="29" customFormat="1" ht="45">
      <c r="A5" s="23"/>
      <c r="B5" s="68" t="s">
        <v>240</v>
      </c>
      <c r="C5" s="69" t="s">
        <v>241</v>
      </c>
      <c r="D5" s="63" t="s">
        <v>262</v>
      </c>
      <c r="E5" s="63" t="s">
        <v>371</v>
      </c>
      <c r="F5" s="63" t="s">
        <v>109</v>
      </c>
      <c r="G5" s="63" t="s">
        <v>263</v>
      </c>
      <c r="H5" s="64" t="s">
        <v>379</v>
      </c>
      <c r="I5" s="65" t="s">
        <v>97</v>
      </c>
      <c r="J5" s="63" t="s">
        <v>370</v>
      </c>
      <c r="K5" s="28"/>
    </row>
    <row r="6" spans="1:10" ht="12.75">
      <c r="A6">
        <v>1</v>
      </c>
      <c r="B6" s="102" t="s">
        <v>383</v>
      </c>
      <c r="C6" s="102" t="s">
        <v>384</v>
      </c>
      <c r="D6" s="102" t="s">
        <v>385</v>
      </c>
      <c r="E6" s="102" t="s">
        <v>355</v>
      </c>
      <c r="F6" s="106">
        <v>100999315419</v>
      </c>
      <c r="G6" s="102" t="s">
        <v>386</v>
      </c>
      <c r="H6" s="102" t="s">
        <v>387</v>
      </c>
      <c r="I6" s="102" t="s">
        <v>335</v>
      </c>
      <c r="J6" s="102" t="s">
        <v>337</v>
      </c>
    </row>
    <row r="7" spans="1:10" ht="12.75">
      <c r="A7">
        <v>2</v>
      </c>
      <c r="B7" s="102" t="s">
        <v>243</v>
      </c>
      <c r="C7" s="102" t="s">
        <v>244</v>
      </c>
      <c r="D7" s="102" t="s">
        <v>245</v>
      </c>
      <c r="E7" s="102" t="s">
        <v>246</v>
      </c>
      <c r="F7" s="106">
        <v>99132744776</v>
      </c>
      <c r="G7" s="102" t="s">
        <v>65</v>
      </c>
      <c r="H7" s="102" t="s">
        <v>67</v>
      </c>
      <c r="I7" s="102" t="s">
        <v>334</v>
      </c>
      <c r="J7" s="102" t="s">
        <v>336</v>
      </c>
    </row>
    <row r="8" spans="1:10" ht="12.75">
      <c r="A8">
        <v>3</v>
      </c>
      <c r="B8" s="102" t="s">
        <v>247</v>
      </c>
      <c r="C8" s="102" t="s">
        <v>248</v>
      </c>
      <c r="D8" s="102" t="s">
        <v>249</v>
      </c>
      <c r="E8" s="102" t="s">
        <v>382</v>
      </c>
      <c r="F8" s="106">
        <v>80115422257</v>
      </c>
      <c r="G8" s="102" t="s">
        <v>68</v>
      </c>
      <c r="H8" s="102" t="s">
        <v>518</v>
      </c>
      <c r="I8" s="102" t="s">
        <v>519</v>
      </c>
      <c r="J8" s="102" t="s">
        <v>112</v>
      </c>
    </row>
    <row r="9" spans="1:10" ht="12.75">
      <c r="A9">
        <v>4</v>
      </c>
      <c r="B9" s="102" t="s">
        <v>520</v>
      </c>
      <c r="C9" s="102" t="s">
        <v>521</v>
      </c>
      <c r="D9" s="102" t="s">
        <v>522</v>
      </c>
      <c r="E9" s="102" t="s">
        <v>523</v>
      </c>
      <c r="F9" s="106">
        <v>79246966436</v>
      </c>
      <c r="G9" s="102" t="s">
        <v>524</v>
      </c>
      <c r="H9" s="102" t="s">
        <v>64</v>
      </c>
      <c r="I9" s="102" t="s">
        <v>519</v>
      </c>
      <c r="J9" s="102" t="s">
        <v>112</v>
      </c>
    </row>
    <row r="10" spans="1:10" ht="12.75">
      <c r="A10">
        <v>5</v>
      </c>
      <c r="B10" s="52" t="s">
        <v>525</v>
      </c>
      <c r="C10" s="52" t="s">
        <v>526</v>
      </c>
      <c r="D10" s="52" t="s">
        <v>522</v>
      </c>
      <c r="E10" s="52" t="s">
        <v>527</v>
      </c>
      <c r="F10" s="66">
        <v>18817687112</v>
      </c>
      <c r="G10" s="52" t="s">
        <v>528</v>
      </c>
      <c r="H10" s="52" t="s">
        <v>376</v>
      </c>
      <c r="I10" s="52" t="s">
        <v>476</v>
      </c>
      <c r="J10" s="52" t="s">
        <v>177</v>
      </c>
    </row>
    <row r="11" spans="1:10" ht="12.75">
      <c r="A11">
        <v>6</v>
      </c>
      <c r="B11" s="102" t="s">
        <v>506</v>
      </c>
      <c r="C11" s="102" t="s">
        <v>507</v>
      </c>
      <c r="D11" s="102" t="s">
        <v>662</v>
      </c>
      <c r="E11" s="102" t="s">
        <v>251</v>
      </c>
      <c r="F11" s="106">
        <v>13022528757</v>
      </c>
      <c r="G11" s="102" t="s">
        <v>252</v>
      </c>
      <c r="H11" s="102" t="s">
        <v>253</v>
      </c>
      <c r="I11" s="102" t="s">
        <v>334</v>
      </c>
      <c r="J11" s="102" t="s">
        <v>336</v>
      </c>
    </row>
    <row r="12" spans="1:10" ht="12.75">
      <c r="A12">
        <v>7</v>
      </c>
      <c r="B12" s="52" t="s">
        <v>254</v>
      </c>
      <c r="C12" s="52" t="s">
        <v>255</v>
      </c>
      <c r="D12" s="52" t="s">
        <v>555</v>
      </c>
      <c r="E12" s="52" t="s">
        <v>556</v>
      </c>
      <c r="F12" s="66">
        <v>12979460998</v>
      </c>
      <c r="G12" s="52" t="s">
        <v>400</v>
      </c>
      <c r="H12" s="52" t="s">
        <v>401</v>
      </c>
      <c r="I12" s="52" t="s">
        <v>519</v>
      </c>
      <c r="J12" s="52" t="s">
        <v>113</v>
      </c>
    </row>
    <row r="13" spans="1:10" ht="12.75">
      <c r="A13">
        <v>8</v>
      </c>
      <c r="B13" s="102" t="s">
        <v>402</v>
      </c>
      <c r="C13" s="102" t="s">
        <v>403</v>
      </c>
      <c r="D13" s="102" t="s">
        <v>104</v>
      </c>
      <c r="E13" s="102" t="s">
        <v>404</v>
      </c>
      <c r="F13" s="106">
        <v>9720897410</v>
      </c>
      <c r="G13" s="102" t="s">
        <v>405</v>
      </c>
      <c r="H13" s="102" t="s">
        <v>406</v>
      </c>
      <c r="I13" s="102" t="s">
        <v>476</v>
      </c>
      <c r="J13" s="102" t="s">
        <v>178</v>
      </c>
    </row>
    <row r="14" spans="1:10" ht="12.75">
      <c r="A14">
        <v>9</v>
      </c>
      <c r="B14" s="52" t="s">
        <v>407</v>
      </c>
      <c r="C14" s="52" t="s">
        <v>408</v>
      </c>
      <c r="D14" s="52" t="s">
        <v>409</v>
      </c>
      <c r="E14" s="52" t="s">
        <v>158</v>
      </c>
      <c r="F14" s="66">
        <v>7730570957</v>
      </c>
      <c r="G14" s="52" t="s">
        <v>406</v>
      </c>
      <c r="H14" s="52" t="s">
        <v>160</v>
      </c>
      <c r="I14" s="52" t="s">
        <v>334</v>
      </c>
      <c r="J14" s="52" t="s">
        <v>336</v>
      </c>
    </row>
    <row r="15" spans="1:10" ht="12.75">
      <c r="A15">
        <v>10</v>
      </c>
      <c r="B15" s="52" t="s">
        <v>411</v>
      </c>
      <c r="C15" s="52" t="s">
        <v>412</v>
      </c>
      <c r="D15" s="52" t="s">
        <v>413</v>
      </c>
      <c r="E15" s="52" t="s">
        <v>271</v>
      </c>
      <c r="F15" s="66">
        <v>6844451248</v>
      </c>
      <c r="G15" s="52" t="s">
        <v>414</v>
      </c>
      <c r="H15" s="52" t="s">
        <v>415</v>
      </c>
      <c r="I15" s="52" t="s">
        <v>476</v>
      </c>
      <c r="J15" s="52" t="s">
        <v>179</v>
      </c>
    </row>
    <row r="16" spans="1:10" ht="12.75">
      <c r="A16">
        <v>11</v>
      </c>
      <c r="B16" s="52" t="s">
        <v>416</v>
      </c>
      <c r="C16" s="52" t="s">
        <v>417</v>
      </c>
      <c r="D16" s="52" t="s">
        <v>413</v>
      </c>
      <c r="E16" s="52" t="s">
        <v>271</v>
      </c>
      <c r="F16" s="66">
        <v>3763141368</v>
      </c>
      <c r="G16" s="52" t="s">
        <v>414</v>
      </c>
      <c r="H16" s="52" t="s">
        <v>415</v>
      </c>
      <c r="I16" s="52" t="s">
        <v>519</v>
      </c>
      <c r="J16" s="52" t="s">
        <v>112</v>
      </c>
    </row>
    <row r="17" spans="1:10" ht="12.75">
      <c r="A17">
        <v>12</v>
      </c>
      <c r="B17" s="52" t="s">
        <v>418</v>
      </c>
      <c r="C17" s="52" t="s">
        <v>419</v>
      </c>
      <c r="D17" s="52" t="s">
        <v>420</v>
      </c>
      <c r="E17" s="52" t="s">
        <v>523</v>
      </c>
      <c r="F17" s="66">
        <v>3602057741</v>
      </c>
      <c r="G17" s="52" t="s">
        <v>421</v>
      </c>
      <c r="H17" s="52" t="s">
        <v>422</v>
      </c>
      <c r="I17" s="52" t="s">
        <v>334</v>
      </c>
      <c r="J17" s="52" t="s">
        <v>336</v>
      </c>
    </row>
    <row r="18" spans="1:10" ht="12.75">
      <c r="A18">
        <v>13</v>
      </c>
      <c r="B18" s="52" t="s">
        <v>423</v>
      </c>
      <c r="C18" s="52" t="s">
        <v>424</v>
      </c>
      <c r="D18" s="52" t="s">
        <v>413</v>
      </c>
      <c r="E18" s="52" t="s">
        <v>271</v>
      </c>
      <c r="F18" s="66">
        <v>2049098389</v>
      </c>
      <c r="G18" s="52" t="s">
        <v>414</v>
      </c>
      <c r="H18" s="52" t="s">
        <v>415</v>
      </c>
      <c r="I18" s="52" t="s">
        <v>334</v>
      </c>
      <c r="J18" s="52" t="s">
        <v>336</v>
      </c>
    </row>
    <row r="19" spans="1:10" ht="12.75">
      <c r="A19">
        <v>14</v>
      </c>
      <c r="B19" s="102" t="s">
        <v>425</v>
      </c>
      <c r="C19" s="102" t="s">
        <v>426</v>
      </c>
      <c r="D19" s="102" t="s">
        <v>413</v>
      </c>
      <c r="E19" s="102" t="s">
        <v>271</v>
      </c>
      <c r="F19" s="106">
        <v>1581300000</v>
      </c>
      <c r="G19" s="102" t="s">
        <v>142</v>
      </c>
      <c r="H19" s="102" t="s">
        <v>427</v>
      </c>
      <c r="I19" s="102" t="s">
        <v>335</v>
      </c>
      <c r="J19" s="102" t="s">
        <v>337</v>
      </c>
    </row>
    <row r="20" spans="1:10" ht="12.75">
      <c r="A20">
        <v>15</v>
      </c>
      <c r="B20" s="52" t="s">
        <v>428</v>
      </c>
      <c r="C20" s="52" t="s">
        <v>429</v>
      </c>
      <c r="D20" s="52" t="s">
        <v>413</v>
      </c>
      <c r="E20" s="52" t="s">
        <v>271</v>
      </c>
      <c r="F20" s="66">
        <v>1576859687</v>
      </c>
      <c r="G20" s="52" t="s">
        <v>414</v>
      </c>
      <c r="H20" s="52" t="s">
        <v>415</v>
      </c>
      <c r="I20" s="52" t="s">
        <v>335</v>
      </c>
      <c r="J20" s="52" t="s">
        <v>111</v>
      </c>
    </row>
    <row r="21" spans="1:10" ht="12.75">
      <c r="A21">
        <v>16</v>
      </c>
      <c r="B21" s="52" t="s">
        <v>430</v>
      </c>
      <c r="C21" s="52" t="s">
        <v>431</v>
      </c>
      <c r="D21" s="52" t="s">
        <v>413</v>
      </c>
      <c r="E21" s="52" t="s">
        <v>124</v>
      </c>
      <c r="F21" s="66">
        <v>1324021534</v>
      </c>
      <c r="G21" s="52" t="s">
        <v>414</v>
      </c>
      <c r="H21" s="52" t="s">
        <v>415</v>
      </c>
      <c r="I21" s="52" t="s">
        <v>335</v>
      </c>
      <c r="J21" s="52" t="s">
        <v>337</v>
      </c>
    </row>
    <row r="22" spans="1:10" ht="12.75">
      <c r="A22">
        <v>17</v>
      </c>
      <c r="B22" s="52" t="s">
        <v>432</v>
      </c>
      <c r="C22" s="52" t="s">
        <v>433</v>
      </c>
      <c r="D22" s="52" t="s">
        <v>413</v>
      </c>
      <c r="E22" s="52" t="s">
        <v>271</v>
      </c>
      <c r="F22" s="66">
        <v>510233828</v>
      </c>
      <c r="G22" s="52" t="s">
        <v>414</v>
      </c>
      <c r="H22" s="52" t="s">
        <v>415</v>
      </c>
      <c r="I22" s="52" t="s">
        <v>334</v>
      </c>
      <c r="J22" s="52" t="s">
        <v>336</v>
      </c>
    </row>
    <row r="23" spans="1:10" ht="12.75">
      <c r="A23">
        <v>18</v>
      </c>
      <c r="B23" s="52" t="s">
        <v>453</v>
      </c>
      <c r="C23" s="52" t="s">
        <v>454</v>
      </c>
      <c r="D23" s="52" t="s">
        <v>413</v>
      </c>
      <c r="E23" s="52" t="s">
        <v>271</v>
      </c>
      <c r="F23" s="66">
        <v>363790551</v>
      </c>
      <c r="G23" s="52" t="s">
        <v>414</v>
      </c>
      <c r="H23" s="52" t="s">
        <v>415</v>
      </c>
      <c r="I23" s="52" t="s">
        <v>476</v>
      </c>
      <c r="J23" s="52" t="s">
        <v>178</v>
      </c>
    </row>
    <row r="24" spans="1:10" ht="12.75">
      <c r="A24">
        <v>19</v>
      </c>
      <c r="B24" s="52" t="s">
        <v>455</v>
      </c>
      <c r="C24" s="52" t="s">
        <v>456</v>
      </c>
      <c r="D24" s="52" t="s">
        <v>413</v>
      </c>
      <c r="E24" s="52" t="s">
        <v>271</v>
      </c>
      <c r="F24" s="66">
        <v>293672376</v>
      </c>
      <c r="G24" s="52" t="s">
        <v>414</v>
      </c>
      <c r="H24" s="52" t="s">
        <v>415</v>
      </c>
      <c r="I24" s="52" t="s">
        <v>335</v>
      </c>
      <c r="J24" s="52" t="s">
        <v>111</v>
      </c>
    </row>
    <row r="25" spans="1:10" ht="12.75">
      <c r="A25">
        <v>20</v>
      </c>
      <c r="B25" s="52" t="s">
        <v>457</v>
      </c>
      <c r="C25" s="52" t="s">
        <v>458</v>
      </c>
      <c r="D25" s="52" t="s">
        <v>413</v>
      </c>
      <c r="E25" s="52" t="s">
        <v>271</v>
      </c>
      <c r="F25" s="66">
        <v>243111233</v>
      </c>
      <c r="G25" s="52" t="s">
        <v>414</v>
      </c>
      <c r="H25" s="52" t="s">
        <v>415</v>
      </c>
      <c r="I25" s="52" t="s">
        <v>519</v>
      </c>
      <c r="J25" s="52" t="s">
        <v>113</v>
      </c>
    </row>
    <row r="26" spans="1:10" ht="12.75">
      <c r="A26">
        <v>21</v>
      </c>
      <c r="B26" s="52" t="s">
        <v>459</v>
      </c>
      <c r="C26" s="52" t="s">
        <v>460</v>
      </c>
      <c r="D26" s="52" t="s">
        <v>409</v>
      </c>
      <c r="E26" s="52" t="s">
        <v>158</v>
      </c>
      <c r="F26" s="66">
        <v>181122344</v>
      </c>
      <c r="G26" s="52" t="s">
        <v>406</v>
      </c>
      <c r="H26" s="52" t="s">
        <v>160</v>
      </c>
      <c r="I26" s="52" t="s">
        <v>476</v>
      </c>
      <c r="J26" s="52" t="s">
        <v>179</v>
      </c>
    </row>
    <row r="27" spans="1:10" ht="12.75">
      <c r="A27">
        <v>22</v>
      </c>
      <c r="B27" s="52" t="s">
        <v>294</v>
      </c>
      <c r="C27" s="52" t="s">
        <v>295</v>
      </c>
      <c r="D27" s="52" t="s">
        <v>296</v>
      </c>
      <c r="E27" s="52" t="s">
        <v>297</v>
      </c>
      <c r="F27" s="66">
        <v>136293114</v>
      </c>
      <c r="G27" s="52" t="s">
        <v>154</v>
      </c>
      <c r="H27" s="52" t="s">
        <v>406</v>
      </c>
      <c r="I27" s="52" t="s">
        <v>476</v>
      </c>
      <c r="J27" s="52" t="s">
        <v>179</v>
      </c>
    </row>
    <row r="28" spans="1:10" ht="12.75">
      <c r="A28">
        <v>23</v>
      </c>
      <c r="B28" s="52" t="s">
        <v>298</v>
      </c>
      <c r="C28" s="52" t="s">
        <v>299</v>
      </c>
      <c r="D28" s="52" t="s">
        <v>409</v>
      </c>
      <c r="E28" s="52" t="s">
        <v>158</v>
      </c>
      <c r="F28" s="66">
        <v>27227842</v>
      </c>
      <c r="G28" s="52" t="s">
        <v>406</v>
      </c>
      <c r="H28" s="52" t="s">
        <v>160</v>
      </c>
      <c r="I28" s="52" t="s">
        <v>335</v>
      </c>
      <c r="J28" s="52" t="s">
        <v>111</v>
      </c>
    </row>
    <row r="29" spans="1:10" ht="12.75">
      <c r="A29">
        <v>24</v>
      </c>
      <c r="B29" s="52" t="s">
        <v>300</v>
      </c>
      <c r="C29" s="52" t="s">
        <v>301</v>
      </c>
      <c r="D29" s="52" t="s">
        <v>409</v>
      </c>
      <c r="E29" s="52" t="s">
        <v>158</v>
      </c>
      <c r="F29" s="66">
        <v>9691428</v>
      </c>
      <c r="G29" s="52" t="s">
        <v>406</v>
      </c>
      <c r="H29" s="52" t="s">
        <v>160</v>
      </c>
      <c r="I29" s="52" t="s">
        <v>519</v>
      </c>
      <c r="J29" s="52" t="s">
        <v>112</v>
      </c>
    </row>
    <row r="30" spans="1:10" ht="12.75">
      <c r="A30">
        <v>25</v>
      </c>
      <c r="B30" s="52" t="s">
        <v>302</v>
      </c>
      <c r="C30" s="52" t="s">
        <v>303</v>
      </c>
      <c r="D30" s="52" t="s">
        <v>385</v>
      </c>
      <c r="E30" s="52" t="s">
        <v>355</v>
      </c>
      <c r="F30" s="66">
        <v>7186175</v>
      </c>
      <c r="G30" s="52" t="s">
        <v>410</v>
      </c>
      <c r="H30" s="52" t="s">
        <v>218</v>
      </c>
      <c r="I30" s="52" t="s">
        <v>476</v>
      </c>
      <c r="J30" s="52" t="s">
        <v>177</v>
      </c>
    </row>
    <row r="31" spans="1:10" ht="12.75">
      <c r="A31">
        <v>26</v>
      </c>
      <c r="B31" s="52" t="s">
        <v>304</v>
      </c>
      <c r="C31" s="52" t="s">
        <v>305</v>
      </c>
      <c r="D31" s="52" t="s">
        <v>662</v>
      </c>
      <c r="E31" s="52" t="s">
        <v>306</v>
      </c>
      <c r="F31" s="66">
        <v>15004</v>
      </c>
      <c r="G31" s="52" t="s">
        <v>307</v>
      </c>
      <c r="H31" s="52" t="s">
        <v>308</v>
      </c>
      <c r="I31" s="52" t="s">
        <v>334</v>
      </c>
      <c r="J31" s="52" t="s">
        <v>336</v>
      </c>
    </row>
    <row r="32" spans="1:10" ht="12.75">
      <c r="A32">
        <v>27</v>
      </c>
      <c r="B32" s="52" t="s">
        <v>309</v>
      </c>
      <c r="C32" s="52" t="s">
        <v>310</v>
      </c>
      <c r="D32" s="52" t="s">
        <v>662</v>
      </c>
      <c r="E32" s="52" t="s">
        <v>306</v>
      </c>
      <c r="F32" s="67">
        <v>69</v>
      </c>
      <c r="G32" s="52" t="s">
        <v>307</v>
      </c>
      <c r="H32" s="52" t="s">
        <v>308</v>
      </c>
      <c r="I32" s="52" t="s">
        <v>334</v>
      </c>
      <c r="J32" s="52" t="s">
        <v>336</v>
      </c>
    </row>
    <row r="33" spans="1:10" ht="12.75">
      <c r="A33">
        <v>28</v>
      </c>
      <c r="B33" s="102" t="s">
        <v>626</v>
      </c>
      <c r="C33" s="102" t="s">
        <v>627</v>
      </c>
      <c r="D33" s="102" t="s">
        <v>662</v>
      </c>
      <c r="E33" s="102" t="s">
        <v>306</v>
      </c>
      <c r="F33" s="103">
        <v>42</v>
      </c>
      <c r="G33" s="102" t="s">
        <v>628</v>
      </c>
      <c r="H33" s="102" t="s">
        <v>629</v>
      </c>
      <c r="I33" s="102" t="s">
        <v>335</v>
      </c>
      <c r="J33" s="102" t="s">
        <v>337</v>
      </c>
    </row>
    <row r="34" spans="1:10" ht="12.75">
      <c r="A34">
        <v>29</v>
      </c>
      <c r="B34" s="52" t="s">
        <v>630</v>
      </c>
      <c r="C34" s="52" t="s">
        <v>631</v>
      </c>
      <c r="D34" s="52" t="s">
        <v>478</v>
      </c>
      <c r="E34" s="52" t="s">
        <v>479</v>
      </c>
      <c r="F34" s="67" t="s">
        <v>480</v>
      </c>
      <c r="G34" s="52" t="s">
        <v>481</v>
      </c>
      <c r="H34" s="52" t="s">
        <v>482</v>
      </c>
      <c r="I34" s="52" t="s">
        <v>476</v>
      </c>
      <c r="J34" s="52" t="s">
        <v>177</v>
      </c>
    </row>
    <row r="35" spans="1:10" ht="12.75">
      <c r="A35">
        <v>30</v>
      </c>
      <c r="B35" s="52" t="s">
        <v>483</v>
      </c>
      <c r="C35" s="52" t="s">
        <v>484</v>
      </c>
      <c r="D35" s="52" t="s">
        <v>662</v>
      </c>
      <c r="E35" s="52" t="s">
        <v>306</v>
      </c>
      <c r="F35" s="67" t="s">
        <v>480</v>
      </c>
      <c r="G35" s="52" t="s">
        <v>307</v>
      </c>
      <c r="H35" s="52" t="s">
        <v>308</v>
      </c>
      <c r="I35" s="52" t="s">
        <v>476</v>
      </c>
      <c r="J35" s="52" t="s">
        <v>179</v>
      </c>
    </row>
    <row r="36" spans="1:10" ht="12.75">
      <c r="A36">
        <v>31</v>
      </c>
      <c r="B36" s="102" t="s">
        <v>485</v>
      </c>
      <c r="C36" s="102" t="s">
        <v>486</v>
      </c>
      <c r="D36" s="102" t="s">
        <v>487</v>
      </c>
      <c r="E36" s="102" t="s">
        <v>488</v>
      </c>
      <c r="F36" s="103" t="s">
        <v>480</v>
      </c>
      <c r="G36" s="102" t="s">
        <v>66</v>
      </c>
      <c r="H36" s="102" t="s">
        <v>46</v>
      </c>
      <c r="I36" s="102" t="s">
        <v>519</v>
      </c>
      <c r="J36" s="102" t="s">
        <v>112</v>
      </c>
    </row>
  </sheetData>
  <sheetProtection/>
  <mergeCells count="1">
    <mergeCell ref="E1:G1"/>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K78"/>
  <sheetViews>
    <sheetView zoomScalePageLayoutView="0" workbookViewId="0" topLeftCell="A1">
      <selection activeCell="K58" sqref="K58"/>
    </sheetView>
  </sheetViews>
  <sheetFormatPr defaultColWidth="10.75390625" defaultRowHeight="12.75"/>
  <cols>
    <col min="1" max="1" width="4.125" style="51" customWidth="1"/>
    <col min="2" max="2" width="22.875" style="51" customWidth="1"/>
    <col min="3" max="3" width="8.375" style="132" customWidth="1"/>
    <col min="4" max="4" width="14.375" style="51" customWidth="1"/>
    <col min="5" max="5" width="13.875" style="51" customWidth="1"/>
    <col min="6" max="6" width="13.375" style="51" customWidth="1"/>
    <col min="7" max="7" width="10.75390625" style="51" customWidth="1"/>
    <col min="8" max="8" width="14.00390625" style="51" customWidth="1"/>
    <col min="9" max="9" width="16.00390625" style="51" customWidth="1"/>
    <col min="10" max="10" width="31.75390625" style="51" customWidth="1"/>
    <col min="11" max="16384" width="10.75390625" style="51" customWidth="1"/>
  </cols>
  <sheetData>
    <row r="1" spans="2:8" ht="12.75">
      <c r="B1" s="22" t="s">
        <v>1009</v>
      </c>
      <c r="C1" s="129"/>
      <c r="D1" s="21"/>
      <c r="E1" s="488" t="s">
        <v>202</v>
      </c>
      <c r="F1" s="488"/>
      <c r="G1" s="488"/>
      <c r="H1" s="120">
        <f>SUM(F6:F51)</f>
        <v>17543549492.644375</v>
      </c>
    </row>
    <row r="2" spans="2:8" ht="12.75">
      <c r="B2" s="21" t="s">
        <v>1010</v>
      </c>
      <c r="C2" s="129"/>
      <c r="D2" s="21"/>
      <c r="E2" s="21"/>
      <c r="F2" s="21"/>
      <c r="G2" s="21"/>
      <c r="H2" s="41"/>
    </row>
    <row r="3" spans="2:8" ht="12.75">
      <c r="B3" s="21" t="s">
        <v>1011</v>
      </c>
      <c r="C3" s="129"/>
      <c r="D3" s="21"/>
      <c r="E3" s="118">
        <v>3</v>
      </c>
      <c r="F3" s="21" t="s">
        <v>826</v>
      </c>
      <c r="G3" s="21"/>
      <c r="H3" s="41"/>
    </row>
    <row r="5" spans="1:11" s="29" customFormat="1" ht="42.75">
      <c r="A5" s="55"/>
      <c r="B5" s="56" t="s">
        <v>827</v>
      </c>
      <c r="C5" s="57" t="s">
        <v>828</v>
      </c>
      <c r="D5" s="58" t="s">
        <v>829</v>
      </c>
      <c r="E5" s="58" t="s">
        <v>830</v>
      </c>
      <c r="F5" s="58" t="s">
        <v>831</v>
      </c>
      <c r="G5" s="58" t="s">
        <v>832</v>
      </c>
      <c r="H5" s="59" t="s">
        <v>833</v>
      </c>
      <c r="I5" s="60" t="s">
        <v>608</v>
      </c>
      <c r="J5" s="58" t="s">
        <v>834</v>
      </c>
      <c r="K5" s="61"/>
    </row>
    <row r="6" spans="1:10" ht="12.75">
      <c r="A6" s="51">
        <v>1</v>
      </c>
      <c r="B6" s="121" t="s">
        <v>849</v>
      </c>
      <c r="C6" s="130" t="s">
        <v>835</v>
      </c>
      <c r="D6" s="121" t="s">
        <v>717</v>
      </c>
      <c r="E6" s="121" t="s">
        <v>605</v>
      </c>
      <c r="F6" s="111">
        <f>50.36*156655056</f>
        <v>7889148620.16</v>
      </c>
      <c r="G6" s="121" t="s">
        <v>836</v>
      </c>
      <c r="H6" s="121" t="s">
        <v>837</v>
      </c>
      <c r="I6" s="121" t="s">
        <v>544</v>
      </c>
      <c r="J6" s="121" t="s">
        <v>541</v>
      </c>
    </row>
    <row r="7" spans="1:10" ht="12.75">
      <c r="A7" s="51">
        <v>2</v>
      </c>
      <c r="B7" s="122" t="s">
        <v>715</v>
      </c>
      <c r="C7" s="124" t="s">
        <v>716</v>
      </c>
      <c r="D7" s="122" t="s">
        <v>717</v>
      </c>
      <c r="E7" s="122" t="s">
        <v>839</v>
      </c>
      <c r="F7" s="125">
        <v>3311945984</v>
      </c>
      <c r="G7" s="122" t="s">
        <v>891</v>
      </c>
      <c r="H7" s="122" t="s">
        <v>874</v>
      </c>
      <c r="I7" s="122" t="s">
        <v>544</v>
      </c>
      <c r="J7" s="122" t="s">
        <v>884</v>
      </c>
    </row>
    <row r="8" spans="1:10" ht="12.75">
      <c r="A8" s="51">
        <v>3</v>
      </c>
      <c r="B8" s="122" t="s">
        <v>885</v>
      </c>
      <c r="C8" s="124" t="s">
        <v>886</v>
      </c>
      <c r="D8" s="122" t="s">
        <v>717</v>
      </c>
      <c r="E8" s="122" t="s">
        <v>839</v>
      </c>
      <c r="F8" s="125">
        <v>1722966016</v>
      </c>
      <c r="G8" s="122" t="s">
        <v>891</v>
      </c>
      <c r="H8" s="122" t="s">
        <v>874</v>
      </c>
      <c r="I8" s="122" t="s">
        <v>544</v>
      </c>
      <c r="J8" s="122" t="s">
        <v>884</v>
      </c>
    </row>
    <row r="9" spans="1:10" ht="12.75">
      <c r="A9" s="123">
        <v>4</v>
      </c>
      <c r="B9" s="122" t="s">
        <v>887</v>
      </c>
      <c r="C9" s="124" t="s">
        <v>888</v>
      </c>
      <c r="D9" s="122" t="s">
        <v>717</v>
      </c>
      <c r="E9" s="122" t="s">
        <v>839</v>
      </c>
      <c r="F9" s="125">
        <v>1500904960</v>
      </c>
      <c r="G9" s="122" t="s">
        <v>891</v>
      </c>
      <c r="H9" s="122" t="s">
        <v>874</v>
      </c>
      <c r="I9" s="122" t="s">
        <v>544</v>
      </c>
      <c r="J9" s="122" t="s">
        <v>884</v>
      </c>
    </row>
    <row r="10" spans="1:10" ht="12.75">
      <c r="A10" s="123">
        <v>5</v>
      </c>
      <c r="B10" s="122" t="s">
        <v>889</v>
      </c>
      <c r="C10" s="124" t="s">
        <v>890</v>
      </c>
      <c r="D10" s="122" t="s">
        <v>717</v>
      </c>
      <c r="E10" s="122" t="s">
        <v>839</v>
      </c>
      <c r="F10" s="125">
        <v>498960000</v>
      </c>
      <c r="G10" s="122" t="s">
        <v>891</v>
      </c>
      <c r="H10" s="122" t="s">
        <v>874</v>
      </c>
      <c r="I10" s="122" t="s">
        <v>544</v>
      </c>
      <c r="J10" s="122" t="s">
        <v>884</v>
      </c>
    </row>
    <row r="11" spans="1:10" ht="12.75">
      <c r="A11" s="123">
        <v>6</v>
      </c>
      <c r="B11" s="122" t="s">
        <v>892</v>
      </c>
      <c r="C11" s="124" t="s">
        <v>893</v>
      </c>
      <c r="D11" s="122" t="s">
        <v>894</v>
      </c>
      <c r="E11" s="122" t="s">
        <v>839</v>
      </c>
      <c r="F11" s="125">
        <v>383350016</v>
      </c>
      <c r="G11" s="122" t="s">
        <v>891</v>
      </c>
      <c r="H11" s="122" t="s">
        <v>874</v>
      </c>
      <c r="I11" s="122" t="s">
        <v>544</v>
      </c>
      <c r="J11" s="122" t="s">
        <v>884</v>
      </c>
    </row>
    <row r="12" spans="1:10" ht="12.75">
      <c r="A12" s="123">
        <v>7</v>
      </c>
      <c r="B12" s="122" t="s">
        <v>895</v>
      </c>
      <c r="C12" s="124" t="s">
        <v>896</v>
      </c>
      <c r="D12" s="122" t="s">
        <v>717</v>
      </c>
      <c r="E12" s="122" t="s">
        <v>839</v>
      </c>
      <c r="F12" s="125">
        <v>382512288</v>
      </c>
      <c r="G12" s="122" t="s">
        <v>891</v>
      </c>
      <c r="H12" s="122" t="s">
        <v>874</v>
      </c>
      <c r="I12" s="122" t="s">
        <v>544</v>
      </c>
      <c r="J12" s="122" t="s">
        <v>541</v>
      </c>
    </row>
    <row r="13" spans="1:10" ht="12.75">
      <c r="A13" s="123">
        <v>8</v>
      </c>
      <c r="B13" s="122" t="s">
        <v>897</v>
      </c>
      <c r="C13" s="124" t="s">
        <v>898</v>
      </c>
      <c r="D13" s="122" t="s">
        <v>899</v>
      </c>
      <c r="E13" s="122" t="s">
        <v>839</v>
      </c>
      <c r="F13" s="125">
        <v>370869184</v>
      </c>
      <c r="G13" s="122" t="s">
        <v>891</v>
      </c>
      <c r="H13" s="122" t="s">
        <v>874</v>
      </c>
      <c r="I13" s="122" t="s">
        <v>900</v>
      </c>
      <c r="J13" s="122" t="s">
        <v>537</v>
      </c>
    </row>
    <row r="14" spans="1:10" ht="12.75">
      <c r="A14" s="123">
        <v>9</v>
      </c>
      <c r="B14" s="122" t="s">
        <v>901</v>
      </c>
      <c r="C14" s="124" t="s">
        <v>902</v>
      </c>
      <c r="D14" s="122" t="s">
        <v>717</v>
      </c>
      <c r="E14" s="122" t="s">
        <v>839</v>
      </c>
      <c r="F14" s="125">
        <v>275926912</v>
      </c>
      <c r="G14" s="122" t="s">
        <v>891</v>
      </c>
      <c r="H14" s="122" t="s">
        <v>874</v>
      </c>
      <c r="I14" s="122" t="s">
        <v>544</v>
      </c>
      <c r="J14" s="122" t="s">
        <v>541</v>
      </c>
    </row>
    <row r="15" spans="1:10" ht="12.75">
      <c r="A15" s="123">
        <v>10</v>
      </c>
      <c r="B15" s="122" t="s">
        <v>903</v>
      </c>
      <c r="C15" s="124" t="s">
        <v>904</v>
      </c>
      <c r="D15" s="122" t="s">
        <v>605</v>
      </c>
      <c r="E15" s="122" t="s">
        <v>839</v>
      </c>
      <c r="F15" s="125">
        <v>275000000</v>
      </c>
      <c r="G15" s="122" t="s">
        <v>891</v>
      </c>
      <c r="H15" s="122" t="s">
        <v>874</v>
      </c>
      <c r="I15" s="122" t="s">
        <v>900</v>
      </c>
      <c r="J15" s="122" t="s">
        <v>612</v>
      </c>
    </row>
    <row r="16" spans="1:10" ht="12.75">
      <c r="A16" s="123">
        <v>11</v>
      </c>
      <c r="B16" s="122" t="s">
        <v>905</v>
      </c>
      <c r="C16" s="124" t="s">
        <v>906</v>
      </c>
      <c r="D16" s="122" t="s">
        <v>717</v>
      </c>
      <c r="E16" s="122" t="s">
        <v>839</v>
      </c>
      <c r="F16" s="125">
        <v>121735696</v>
      </c>
      <c r="G16" s="122" t="s">
        <v>891</v>
      </c>
      <c r="H16" s="122" t="s">
        <v>874</v>
      </c>
      <c r="I16" s="122" t="s">
        <v>544</v>
      </c>
      <c r="J16" s="122" t="s">
        <v>884</v>
      </c>
    </row>
    <row r="17" spans="1:10" ht="12.75">
      <c r="A17" s="123">
        <v>12</v>
      </c>
      <c r="B17" s="122" t="s">
        <v>907</v>
      </c>
      <c r="C17" s="124" t="s">
        <v>729</v>
      </c>
      <c r="D17" s="122" t="s">
        <v>717</v>
      </c>
      <c r="E17" s="122" t="s">
        <v>839</v>
      </c>
      <c r="F17" s="125">
        <v>120334496</v>
      </c>
      <c r="G17" s="122" t="s">
        <v>891</v>
      </c>
      <c r="H17" s="122" t="s">
        <v>874</v>
      </c>
      <c r="I17" s="122" t="s">
        <v>900</v>
      </c>
      <c r="J17" s="122" t="s">
        <v>537</v>
      </c>
    </row>
    <row r="18" spans="1:10" ht="12.75">
      <c r="A18" s="123">
        <v>13</v>
      </c>
      <c r="B18" s="122" t="s">
        <v>730</v>
      </c>
      <c r="C18" s="124" t="s">
        <v>731</v>
      </c>
      <c r="D18" s="122" t="s">
        <v>732</v>
      </c>
      <c r="E18" s="122" t="s">
        <v>839</v>
      </c>
      <c r="F18" s="125">
        <v>76000000</v>
      </c>
      <c r="G18" s="122" t="s">
        <v>891</v>
      </c>
      <c r="H18" s="122" t="s">
        <v>874</v>
      </c>
      <c r="I18" s="122" t="s">
        <v>544</v>
      </c>
      <c r="J18" s="122" t="s">
        <v>541</v>
      </c>
    </row>
    <row r="19" spans="1:10" ht="12.75">
      <c r="A19" s="123">
        <v>14</v>
      </c>
      <c r="B19" s="122" t="s">
        <v>848</v>
      </c>
      <c r="C19" s="124" t="s">
        <v>838</v>
      </c>
      <c r="D19" s="122" t="s">
        <v>717</v>
      </c>
      <c r="E19" s="122" t="s">
        <v>839</v>
      </c>
      <c r="F19" s="74">
        <f>4353620*16.55</f>
        <v>72052411</v>
      </c>
      <c r="G19" s="122" t="s">
        <v>891</v>
      </c>
      <c r="H19" s="122" t="s">
        <v>874</v>
      </c>
      <c r="I19" s="122" t="s">
        <v>544</v>
      </c>
      <c r="J19" s="122" t="s">
        <v>541</v>
      </c>
    </row>
    <row r="20" spans="1:10" ht="12.75">
      <c r="A20" s="123">
        <v>15</v>
      </c>
      <c r="B20" s="122" t="s">
        <v>733</v>
      </c>
      <c r="C20" s="124" t="s">
        <v>734</v>
      </c>
      <c r="D20" s="122" t="s">
        <v>717</v>
      </c>
      <c r="E20" s="122" t="s">
        <v>839</v>
      </c>
      <c r="F20" s="125">
        <v>67680000</v>
      </c>
      <c r="G20" s="122" t="s">
        <v>891</v>
      </c>
      <c r="H20" s="122" t="s">
        <v>874</v>
      </c>
      <c r="I20" s="122" t="s">
        <v>544</v>
      </c>
      <c r="J20" s="122" t="s">
        <v>541</v>
      </c>
    </row>
    <row r="21" spans="1:10" ht="12.75">
      <c r="A21" s="123">
        <v>16</v>
      </c>
      <c r="B21" s="122" t="s">
        <v>735</v>
      </c>
      <c r="C21" s="124" t="s">
        <v>736</v>
      </c>
      <c r="D21" s="122" t="s">
        <v>717</v>
      </c>
      <c r="E21" s="122" t="s">
        <v>839</v>
      </c>
      <c r="F21" s="125">
        <v>56426720</v>
      </c>
      <c r="G21" s="122" t="s">
        <v>891</v>
      </c>
      <c r="H21" s="122" t="s">
        <v>874</v>
      </c>
      <c r="I21" s="122" t="s">
        <v>544</v>
      </c>
      <c r="J21" s="122" t="s">
        <v>541</v>
      </c>
    </row>
    <row r="22" spans="1:10" ht="12.75">
      <c r="A22" s="123">
        <v>17</v>
      </c>
      <c r="B22" s="122" t="s">
        <v>737</v>
      </c>
      <c r="C22" s="124" t="s">
        <v>738</v>
      </c>
      <c r="D22" s="122" t="s">
        <v>717</v>
      </c>
      <c r="E22" s="122" t="s">
        <v>839</v>
      </c>
      <c r="F22" s="125">
        <v>53835480</v>
      </c>
      <c r="G22" s="122" t="s">
        <v>891</v>
      </c>
      <c r="H22" s="122" t="s">
        <v>874</v>
      </c>
      <c r="I22" s="122" t="s">
        <v>544</v>
      </c>
      <c r="J22" s="122" t="s">
        <v>541</v>
      </c>
    </row>
    <row r="23" spans="1:10" ht="12.75">
      <c r="A23" s="123">
        <v>18</v>
      </c>
      <c r="B23" s="122" t="s">
        <v>516</v>
      </c>
      <c r="C23" s="124" t="s">
        <v>840</v>
      </c>
      <c r="D23" s="122" t="s">
        <v>899</v>
      </c>
      <c r="E23" s="122" t="s">
        <v>765</v>
      </c>
      <c r="F23" s="74">
        <v>48850000</v>
      </c>
      <c r="G23" s="122" t="s">
        <v>891</v>
      </c>
      <c r="H23" s="122" t="s">
        <v>874</v>
      </c>
      <c r="I23" s="122" t="s">
        <v>544</v>
      </c>
      <c r="J23" s="122" t="s">
        <v>900</v>
      </c>
    </row>
    <row r="24" spans="1:10" ht="12.75">
      <c r="A24" s="123">
        <v>19</v>
      </c>
      <c r="B24" s="122" t="s">
        <v>739</v>
      </c>
      <c r="C24" s="124">
        <v>499</v>
      </c>
      <c r="D24" s="122" t="s">
        <v>605</v>
      </c>
      <c r="E24" s="122" t="s">
        <v>839</v>
      </c>
      <c r="F24" s="125">
        <v>45153000</v>
      </c>
      <c r="G24" s="122" t="s">
        <v>891</v>
      </c>
      <c r="H24" s="122" t="s">
        <v>874</v>
      </c>
      <c r="I24" s="122" t="s">
        <v>544</v>
      </c>
      <c r="J24" s="122" t="s">
        <v>541</v>
      </c>
    </row>
    <row r="25" spans="1:10" ht="12.75">
      <c r="A25" s="123">
        <v>20</v>
      </c>
      <c r="B25" s="122" t="s">
        <v>740</v>
      </c>
      <c r="C25" s="124" t="s">
        <v>741</v>
      </c>
      <c r="D25" s="122" t="s">
        <v>894</v>
      </c>
      <c r="E25" s="122" t="s">
        <v>839</v>
      </c>
      <c r="F25" s="125">
        <v>41400620</v>
      </c>
      <c r="G25" s="122" t="s">
        <v>891</v>
      </c>
      <c r="H25" s="122" t="s">
        <v>874</v>
      </c>
      <c r="I25" s="122" t="s">
        <v>544</v>
      </c>
      <c r="J25" s="122" t="s">
        <v>884</v>
      </c>
    </row>
    <row r="26" spans="1:10" ht="12.75">
      <c r="A26" s="123">
        <v>21</v>
      </c>
      <c r="B26" s="122" t="s">
        <v>742</v>
      </c>
      <c r="C26" s="124" t="s">
        <v>743</v>
      </c>
      <c r="D26" s="122" t="s">
        <v>894</v>
      </c>
      <c r="E26" s="122" t="s">
        <v>839</v>
      </c>
      <c r="F26" s="125">
        <v>39381208</v>
      </c>
      <c r="G26" s="122" t="s">
        <v>891</v>
      </c>
      <c r="H26" s="122" t="s">
        <v>874</v>
      </c>
      <c r="I26" s="122" t="s">
        <v>544</v>
      </c>
      <c r="J26" s="122" t="s">
        <v>541</v>
      </c>
    </row>
    <row r="27" spans="1:10" ht="12.75">
      <c r="A27" s="123">
        <v>22</v>
      </c>
      <c r="B27" s="122" t="s">
        <v>744</v>
      </c>
      <c r="C27" s="124" t="s">
        <v>745</v>
      </c>
      <c r="D27" s="122" t="s">
        <v>746</v>
      </c>
      <c r="E27" s="122" t="s">
        <v>839</v>
      </c>
      <c r="F27" s="125">
        <v>29667720</v>
      </c>
      <c r="G27" s="122" t="s">
        <v>891</v>
      </c>
      <c r="H27" s="122" t="s">
        <v>874</v>
      </c>
      <c r="I27" s="122" t="s">
        <v>900</v>
      </c>
      <c r="J27" s="122" t="s">
        <v>612</v>
      </c>
    </row>
    <row r="28" spans="1:10" ht="12.75">
      <c r="A28" s="123">
        <v>23</v>
      </c>
      <c r="B28" s="122" t="s">
        <v>747</v>
      </c>
      <c r="C28" s="124" t="s">
        <v>748</v>
      </c>
      <c r="D28" s="122" t="s">
        <v>732</v>
      </c>
      <c r="E28" s="122" t="s">
        <v>839</v>
      </c>
      <c r="F28" s="125">
        <v>28200000</v>
      </c>
      <c r="G28" s="122" t="s">
        <v>891</v>
      </c>
      <c r="H28" s="122" t="s">
        <v>874</v>
      </c>
      <c r="I28" s="122" t="s">
        <v>544</v>
      </c>
      <c r="J28" s="122" t="s">
        <v>541</v>
      </c>
    </row>
    <row r="29" spans="1:10" ht="12.75">
      <c r="A29" s="123">
        <v>24</v>
      </c>
      <c r="B29" s="122" t="s">
        <v>749</v>
      </c>
      <c r="C29" s="124" t="s">
        <v>750</v>
      </c>
      <c r="D29" s="122" t="s">
        <v>717</v>
      </c>
      <c r="E29" s="122" t="s">
        <v>839</v>
      </c>
      <c r="F29" s="125">
        <v>27452000</v>
      </c>
      <c r="G29" s="122" t="s">
        <v>891</v>
      </c>
      <c r="H29" s="122" t="s">
        <v>874</v>
      </c>
      <c r="I29" s="122" t="s">
        <v>544</v>
      </c>
      <c r="J29" s="122" t="s">
        <v>541</v>
      </c>
    </row>
    <row r="30" spans="1:10" ht="12.75">
      <c r="A30" s="123">
        <v>25</v>
      </c>
      <c r="B30" s="122" t="s">
        <v>751</v>
      </c>
      <c r="C30" s="124" t="s">
        <v>752</v>
      </c>
      <c r="D30" s="122" t="s">
        <v>717</v>
      </c>
      <c r="E30" s="122" t="s">
        <v>839</v>
      </c>
      <c r="F30" s="125">
        <v>19800000</v>
      </c>
      <c r="G30" s="122" t="s">
        <v>891</v>
      </c>
      <c r="H30" s="122" t="s">
        <v>874</v>
      </c>
      <c r="I30" s="122" t="s">
        <v>544</v>
      </c>
      <c r="J30" s="122" t="s">
        <v>541</v>
      </c>
    </row>
    <row r="31" spans="1:10" ht="12.75">
      <c r="A31" s="123">
        <v>26</v>
      </c>
      <c r="B31" s="122" t="s">
        <v>753</v>
      </c>
      <c r="C31" s="124" t="s">
        <v>754</v>
      </c>
      <c r="D31" s="122" t="s">
        <v>732</v>
      </c>
      <c r="E31" s="122" t="s">
        <v>839</v>
      </c>
      <c r="F31" s="125">
        <v>19544470</v>
      </c>
      <c r="G31" s="122" t="s">
        <v>891</v>
      </c>
      <c r="H31" s="122" t="s">
        <v>874</v>
      </c>
      <c r="I31" s="122" t="s">
        <v>544</v>
      </c>
      <c r="J31" s="122" t="s">
        <v>541</v>
      </c>
    </row>
    <row r="32" spans="1:10" ht="12.75">
      <c r="A32" s="123">
        <v>27</v>
      </c>
      <c r="B32" s="122" t="s">
        <v>755</v>
      </c>
      <c r="C32" s="124" t="s">
        <v>756</v>
      </c>
      <c r="D32" s="122" t="s">
        <v>894</v>
      </c>
      <c r="E32" s="122" t="s">
        <v>839</v>
      </c>
      <c r="F32" s="125">
        <v>9233808</v>
      </c>
      <c r="G32" s="122" t="s">
        <v>891</v>
      </c>
      <c r="H32" s="122" t="s">
        <v>874</v>
      </c>
      <c r="I32" s="122" t="s">
        <v>900</v>
      </c>
      <c r="J32" s="122" t="s">
        <v>612</v>
      </c>
    </row>
    <row r="33" spans="1:10" ht="12.75">
      <c r="A33" s="123">
        <v>28</v>
      </c>
      <c r="B33" s="122" t="s">
        <v>847</v>
      </c>
      <c r="C33" s="131" t="s">
        <v>513</v>
      </c>
      <c r="D33" s="122" t="s">
        <v>717</v>
      </c>
      <c r="E33" s="122" t="s">
        <v>839</v>
      </c>
      <c r="F33" s="74">
        <v>8640000</v>
      </c>
      <c r="G33" s="122" t="s">
        <v>891</v>
      </c>
      <c r="H33" s="122" t="s">
        <v>874</v>
      </c>
      <c r="I33" s="122" t="s">
        <v>544</v>
      </c>
      <c r="J33" s="122" t="s">
        <v>541</v>
      </c>
    </row>
    <row r="34" spans="1:10" ht="12.75">
      <c r="A34" s="123">
        <v>29</v>
      </c>
      <c r="B34" s="122" t="s">
        <v>757</v>
      </c>
      <c r="C34" s="124" t="s">
        <v>758</v>
      </c>
      <c r="D34" s="122" t="s">
        <v>732</v>
      </c>
      <c r="E34" s="122" t="s">
        <v>839</v>
      </c>
      <c r="F34" s="125">
        <v>8613000</v>
      </c>
      <c r="G34" s="122" t="s">
        <v>891</v>
      </c>
      <c r="H34" s="122" t="s">
        <v>874</v>
      </c>
      <c r="I34" s="122" t="s">
        <v>544</v>
      </c>
      <c r="J34" s="122" t="s">
        <v>541</v>
      </c>
    </row>
    <row r="35" spans="1:10" ht="12.75">
      <c r="A35" s="123">
        <v>30</v>
      </c>
      <c r="B35" s="122" t="s">
        <v>759</v>
      </c>
      <c r="C35" s="124" t="s">
        <v>760</v>
      </c>
      <c r="D35" s="122" t="s">
        <v>717</v>
      </c>
      <c r="E35" s="122" t="s">
        <v>839</v>
      </c>
      <c r="F35" s="125">
        <v>7458892</v>
      </c>
      <c r="G35" s="122" t="s">
        <v>891</v>
      </c>
      <c r="H35" s="122" t="s">
        <v>874</v>
      </c>
      <c r="I35" s="122" t="s">
        <v>900</v>
      </c>
      <c r="J35" s="122" t="s">
        <v>612</v>
      </c>
    </row>
    <row r="36" spans="1:10" ht="12.75">
      <c r="A36" s="123">
        <v>31</v>
      </c>
      <c r="B36" s="122" t="s">
        <v>514</v>
      </c>
      <c r="C36" s="124" t="s">
        <v>841</v>
      </c>
      <c r="D36" s="122" t="s">
        <v>717</v>
      </c>
      <c r="E36" s="122" t="s">
        <v>839</v>
      </c>
      <c r="F36" s="74">
        <v>6710000</v>
      </c>
      <c r="G36" s="122" t="s">
        <v>891</v>
      </c>
      <c r="H36" s="122" t="s">
        <v>874</v>
      </c>
      <c r="I36" s="122" t="s">
        <v>544</v>
      </c>
      <c r="J36" s="122" t="s">
        <v>900</v>
      </c>
    </row>
    <row r="37" spans="1:10" ht="12.75">
      <c r="A37" s="123">
        <v>32</v>
      </c>
      <c r="B37" s="122" t="s">
        <v>942</v>
      </c>
      <c r="C37" s="124" t="s">
        <v>943</v>
      </c>
      <c r="D37" s="122" t="s">
        <v>717</v>
      </c>
      <c r="E37" s="122" t="s">
        <v>839</v>
      </c>
      <c r="F37" s="125">
        <v>5043348</v>
      </c>
      <c r="G37" s="122" t="s">
        <v>891</v>
      </c>
      <c r="H37" s="122" t="s">
        <v>874</v>
      </c>
      <c r="I37" s="122" t="s">
        <v>900</v>
      </c>
      <c r="J37" s="122" t="s">
        <v>612</v>
      </c>
    </row>
    <row r="38" spans="1:10" ht="12.75">
      <c r="A38" s="123">
        <v>33</v>
      </c>
      <c r="B38" s="122" t="s">
        <v>944</v>
      </c>
      <c r="C38" s="124" t="s">
        <v>945</v>
      </c>
      <c r="D38" s="122" t="s">
        <v>605</v>
      </c>
      <c r="E38" s="122" t="s">
        <v>839</v>
      </c>
      <c r="F38" s="125">
        <v>3977618</v>
      </c>
      <c r="G38" s="122" t="s">
        <v>891</v>
      </c>
      <c r="H38" s="122" t="s">
        <v>874</v>
      </c>
      <c r="I38" s="122" t="s">
        <v>544</v>
      </c>
      <c r="J38" s="122" t="s">
        <v>541</v>
      </c>
    </row>
    <row r="39" spans="1:10" ht="12.75">
      <c r="A39" s="123">
        <v>34</v>
      </c>
      <c r="B39" s="122" t="s">
        <v>946</v>
      </c>
      <c r="C39" s="124" t="s">
        <v>947</v>
      </c>
      <c r="D39" s="122" t="s">
        <v>717</v>
      </c>
      <c r="E39" s="122" t="s">
        <v>839</v>
      </c>
      <c r="F39" s="125">
        <v>2610000</v>
      </c>
      <c r="G39" s="122" t="s">
        <v>891</v>
      </c>
      <c r="H39" s="122" t="s">
        <v>874</v>
      </c>
      <c r="I39" s="122" t="s">
        <v>544</v>
      </c>
      <c r="J39" s="122" t="s">
        <v>884</v>
      </c>
    </row>
    <row r="40" spans="1:10" ht="12.75">
      <c r="A40" s="123">
        <v>35</v>
      </c>
      <c r="B40" s="122" t="s">
        <v>770</v>
      </c>
      <c r="C40" s="124" t="s">
        <v>771</v>
      </c>
      <c r="D40" s="122" t="s">
        <v>504</v>
      </c>
      <c r="E40" s="122" t="s">
        <v>839</v>
      </c>
      <c r="F40" s="125">
        <v>2608202</v>
      </c>
      <c r="G40" s="122" t="s">
        <v>891</v>
      </c>
      <c r="H40" s="122" t="s">
        <v>874</v>
      </c>
      <c r="I40" s="122" t="s">
        <v>544</v>
      </c>
      <c r="J40" s="122" t="s">
        <v>541</v>
      </c>
    </row>
    <row r="41" spans="1:10" ht="12.75">
      <c r="A41" s="123">
        <v>36</v>
      </c>
      <c r="B41" s="122" t="s">
        <v>772</v>
      </c>
      <c r="C41" s="124" t="s">
        <v>773</v>
      </c>
      <c r="D41" s="122" t="s">
        <v>732</v>
      </c>
      <c r="E41" s="122" t="s">
        <v>839</v>
      </c>
      <c r="F41" s="125">
        <v>2200000</v>
      </c>
      <c r="G41" s="122" t="s">
        <v>891</v>
      </c>
      <c r="H41" s="122" t="s">
        <v>874</v>
      </c>
      <c r="I41" s="122" t="s">
        <v>544</v>
      </c>
      <c r="J41" s="122" t="s">
        <v>541</v>
      </c>
    </row>
    <row r="42" spans="1:10" ht="12.75">
      <c r="A42" s="123">
        <v>37</v>
      </c>
      <c r="B42" s="122" t="s">
        <v>774</v>
      </c>
      <c r="C42" s="124" t="s">
        <v>775</v>
      </c>
      <c r="D42" s="122" t="s">
        <v>732</v>
      </c>
      <c r="E42" s="122" t="s">
        <v>839</v>
      </c>
      <c r="F42" s="125">
        <v>1780000</v>
      </c>
      <c r="G42" s="122" t="s">
        <v>891</v>
      </c>
      <c r="H42" s="122" t="s">
        <v>874</v>
      </c>
      <c r="I42" s="122" t="s">
        <v>544</v>
      </c>
      <c r="J42" s="122" t="s">
        <v>541</v>
      </c>
    </row>
    <row r="43" spans="1:10" ht="12.75">
      <c r="A43" s="123">
        <v>38</v>
      </c>
      <c r="B43" s="122" t="s">
        <v>776</v>
      </c>
      <c r="C43" s="124" t="s">
        <v>777</v>
      </c>
      <c r="D43" s="122" t="s">
        <v>717</v>
      </c>
      <c r="E43" s="122" t="s">
        <v>839</v>
      </c>
      <c r="F43" s="125">
        <v>1575000</v>
      </c>
      <c r="G43" s="122" t="s">
        <v>891</v>
      </c>
      <c r="H43" s="122" t="s">
        <v>874</v>
      </c>
      <c r="I43" s="122" t="s">
        <v>544</v>
      </c>
      <c r="J43" s="122" t="s">
        <v>884</v>
      </c>
    </row>
    <row r="44" spans="1:10" ht="12.75">
      <c r="A44" s="123">
        <v>39</v>
      </c>
      <c r="B44" s="122" t="s">
        <v>778</v>
      </c>
      <c r="C44" s="124" t="s">
        <v>779</v>
      </c>
      <c r="D44" s="122" t="s">
        <v>717</v>
      </c>
      <c r="E44" s="122" t="s">
        <v>839</v>
      </c>
      <c r="F44" s="125">
        <v>1470000</v>
      </c>
      <c r="G44" s="122" t="s">
        <v>891</v>
      </c>
      <c r="H44" s="122" t="s">
        <v>874</v>
      </c>
      <c r="I44" s="122" t="s">
        <v>900</v>
      </c>
      <c r="J44" s="122" t="s">
        <v>612</v>
      </c>
    </row>
    <row r="45" spans="1:10" ht="12.75">
      <c r="A45" s="123">
        <v>40</v>
      </c>
      <c r="B45" s="122" t="s">
        <v>780</v>
      </c>
      <c r="C45" s="124" t="s">
        <v>781</v>
      </c>
      <c r="D45" s="122" t="s">
        <v>746</v>
      </c>
      <c r="E45" s="122" t="s">
        <v>839</v>
      </c>
      <c r="F45" s="125">
        <v>1400000</v>
      </c>
      <c r="G45" s="122" t="s">
        <v>891</v>
      </c>
      <c r="H45" s="122" t="s">
        <v>874</v>
      </c>
      <c r="I45" s="122" t="s">
        <v>900</v>
      </c>
      <c r="J45" s="122" t="s">
        <v>612</v>
      </c>
    </row>
    <row r="46" spans="1:10" ht="12.75">
      <c r="A46" s="123">
        <v>41</v>
      </c>
      <c r="B46" s="122" t="s">
        <v>782</v>
      </c>
      <c r="C46" s="124" t="s">
        <v>783</v>
      </c>
      <c r="D46" s="122" t="s">
        <v>717</v>
      </c>
      <c r="E46" s="122" t="s">
        <v>839</v>
      </c>
      <c r="F46" s="125">
        <v>447816.1875</v>
      </c>
      <c r="G46" s="122" t="s">
        <v>891</v>
      </c>
      <c r="H46" s="122" t="s">
        <v>874</v>
      </c>
      <c r="I46" s="122" t="s">
        <v>544</v>
      </c>
      <c r="J46" s="122" t="s">
        <v>884</v>
      </c>
    </row>
    <row r="47" spans="1:10" ht="12.75">
      <c r="A47" s="123">
        <v>42</v>
      </c>
      <c r="B47" s="122" t="s">
        <v>784</v>
      </c>
      <c r="C47" s="124" t="s">
        <v>785</v>
      </c>
      <c r="D47" s="122" t="s">
        <v>732</v>
      </c>
      <c r="E47" s="122" t="s">
        <v>839</v>
      </c>
      <c r="F47" s="125">
        <v>250000</v>
      </c>
      <c r="G47" s="122" t="s">
        <v>891</v>
      </c>
      <c r="H47" s="122" t="s">
        <v>874</v>
      </c>
      <c r="I47" s="122" t="s">
        <v>544</v>
      </c>
      <c r="J47" s="122" t="s">
        <v>541</v>
      </c>
    </row>
    <row r="48" spans="1:10" ht="12.75">
      <c r="A48" s="123">
        <v>43</v>
      </c>
      <c r="B48" s="122" t="s">
        <v>786</v>
      </c>
      <c r="C48" s="124" t="s">
        <v>787</v>
      </c>
      <c r="D48" s="122" t="s">
        <v>717</v>
      </c>
      <c r="E48" s="122" t="s">
        <v>839</v>
      </c>
      <c r="F48" s="125">
        <v>192000</v>
      </c>
      <c r="G48" s="122" t="s">
        <v>891</v>
      </c>
      <c r="H48" s="122" t="s">
        <v>874</v>
      </c>
      <c r="I48" s="122" t="s">
        <v>900</v>
      </c>
      <c r="J48" s="122" t="s">
        <v>612</v>
      </c>
    </row>
    <row r="49" spans="1:10" ht="12.75">
      <c r="A49" s="123">
        <v>44</v>
      </c>
      <c r="B49" s="122" t="s">
        <v>788</v>
      </c>
      <c r="C49" s="124" t="s">
        <v>789</v>
      </c>
      <c r="D49" s="122" t="s">
        <v>605</v>
      </c>
      <c r="E49" s="122" t="s">
        <v>839</v>
      </c>
      <c r="F49" s="125">
        <v>150107.296875</v>
      </c>
      <c r="G49" s="122" t="s">
        <v>891</v>
      </c>
      <c r="H49" s="122" t="s">
        <v>874</v>
      </c>
      <c r="I49" s="122" t="s">
        <v>544</v>
      </c>
      <c r="J49" s="122" t="s">
        <v>541</v>
      </c>
    </row>
    <row r="50" spans="1:10" ht="12.75">
      <c r="A50" s="123">
        <v>45</v>
      </c>
      <c r="B50" s="122" t="s">
        <v>790</v>
      </c>
      <c r="C50" s="124" t="s">
        <v>791</v>
      </c>
      <c r="D50" s="122" t="s">
        <v>732</v>
      </c>
      <c r="E50" s="122" t="s">
        <v>839</v>
      </c>
      <c r="F50" s="125">
        <v>90000</v>
      </c>
      <c r="G50" s="122" t="s">
        <v>891</v>
      </c>
      <c r="H50" s="122" t="s">
        <v>874</v>
      </c>
      <c r="I50" s="122" t="s">
        <v>900</v>
      </c>
      <c r="J50" s="122" t="s">
        <v>612</v>
      </c>
    </row>
    <row r="51" spans="1:10" ht="12.75">
      <c r="A51" s="123">
        <v>46</v>
      </c>
      <c r="B51" s="126" t="s">
        <v>792</v>
      </c>
      <c r="C51" s="127" t="s">
        <v>793</v>
      </c>
      <c r="D51" s="126" t="s">
        <v>732</v>
      </c>
      <c r="E51" s="122" t="s">
        <v>839</v>
      </c>
      <c r="F51" s="128">
        <v>1900</v>
      </c>
      <c r="G51" s="126" t="s">
        <v>891</v>
      </c>
      <c r="H51" s="122" t="s">
        <v>874</v>
      </c>
      <c r="I51" s="126" t="s">
        <v>544</v>
      </c>
      <c r="J51" s="126" t="s">
        <v>541</v>
      </c>
    </row>
    <row r="52" spans="1:10" ht="12.75">
      <c r="A52" s="123">
        <v>47</v>
      </c>
      <c r="B52" s="122" t="s">
        <v>794</v>
      </c>
      <c r="C52" s="124" t="s">
        <v>795</v>
      </c>
      <c r="D52" s="122" t="s">
        <v>796</v>
      </c>
      <c r="E52" s="122" t="s">
        <v>839</v>
      </c>
      <c r="F52" s="74" t="s">
        <v>311</v>
      </c>
      <c r="G52" s="122" t="s">
        <v>891</v>
      </c>
      <c r="H52" s="122" t="s">
        <v>874</v>
      </c>
      <c r="I52" s="122" t="s">
        <v>544</v>
      </c>
      <c r="J52" s="122" t="s">
        <v>884</v>
      </c>
    </row>
    <row r="53" spans="1:10" ht="12.75">
      <c r="A53" s="123">
        <v>48</v>
      </c>
      <c r="B53" s="122" t="s">
        <v>797</v>
      </c>
      <c r="C53" s="124" t="s">
        <v>798</v>
      </c>
      <c r="D53" s="122" t="s">
        <v>605</v>
      </c>
      <c r="E53" s="122" t="s">
        <v>839</v>
      </c>
      <c r="F53" s="74" t="s">
        <v>311</v>
      </c>
      <c r="G53" s="122" t="s">
        <v>891</v>
      </c>
      <c r="H53" s="122" t="s">
        <v>874</v>
      </c>
      <c r="I53" s="122" t="s">
        <v>544</v>
      </c>
      <c r="J53" s="122" t="s">
        <v>541</v>
      </c>
    </row>
    <row r="54" spans="1:10" ht="12.75">
      <c r="A54" s="123">
        <v>49</v>
      </c>
      <c r="B54" s="122" t="s">
        <v>799</v>
      </c>
      <c r="C54" s="124" t="s">
        <v>800</v>
      </c>
      <c r="D54" s="122" t="s">
        <v>605</v>
      </c>
      <c r="E54" s="122" t="s">
        <v>839</v>
      </c>
      <c r="F54" s="74" t="s">
        <v>311</v>
      </c>
      <c r="G54" s="122" t="s">
        <v>891</v>
      </c>
      <c r="H54" s="122" t="s">
        <v>874</v>
      </c>
      <c r="I54" s="122" t="s">
        <v>544</v>
      </c>
      <c r="J54" s="122" t="s">
        <v>541</v>
      </c>
    </row>
    <row r="55" spans="1:10" ht="12.75">
      <c r="A55" s="123">
        <v>50</v>
      </c>
      <c r="B55" s="122" t="s">
        <v>801</v>
      </c>
      <c r="C55" s="124" t="s">
        <v>802</v>
      </c>
      <c r="D55" s="122" t="s">
        <v>894</v>
      </c>
      <c r="E55" s="122" t="s">
        <v>839</v>
      </c>
      <c r="F55" s="74" t="s">
        <v>311</v>
      </c>
      <c r="G55" s="122" t="s">
        <v>891</v>
      </c>
      <c r="H55" s="122" t="s">
        <v>874</v>
      </c>
      <c r="I55" s="122" t="s">
        <v>544</v>
      </c>
      <c r="J55" s="122" t="s">
        <v>541</v>
      </c>
    </row>
    <row r="56" spans="1:10" ht="12.75">
      <c r="A56" s="123">
        <v>51</v>
      </c>
      <c r="B56" s="122" t="s">
        <v>803</v>
      </c>
      <c r="C56" s="124" t="s">
        <v>804</v>
      </c>
      <c r="D56" s="122" t="s">
        <v>894</v>
      </c>
      <c r="E56" s="122" t="s">
        <v>839</v>
      </c>
      <c r="F56" s="74" t="s">
        <v>311</v>
      </c>
      <c r="G56" s="122" t="s">
        <v>891</v>
      </c>
      <c r="H56" s="122" t="s">
        <v>874</v>
      </c>
      <c r="I56" s="122" t="s">
        <v>544</v>
      </c>
      <c r="J56" s="122" t="s">
        <v>541</v>
      </c>
    </row>
    <row r="57" spans="1:10" ht="12.75">
      <c r="A57" s="123">
        <v>52</v>
      </c>
      <c r="B57" s="122" t="s">
        <v>805</v>
      </c>
      <c r="C57" s="124" t="s">
        <v>806</v>
      </c>
      <c r="D57" s="122" t="s">
        <v>894</v>
      </c>
      <c r="E57" s="122" t="s">
        <v>839</v>
      </c>
      <c r="F57" s="74" t="s">
        <v>311</v>
      </c>
      <c r="G57" s="122" t="s">
        <v>891</v>
      </c>
      <c r="H57" s="122" t="s">
        <v>874</v>
      </c>
      <c r="I57" s="122" t="s">
        <v>544</v>
      </c>
      <c r="J57" s="122" t="s">
        <v>541</v>
      </c>
    </row>
    <row r="58" spans="1:10" ht="12.75">
      <c r="A58" s="123">
        <v>53</v>
      </c>
      <c r="B58" s="122" t="s">
        <v>807</v>
      </c>
      <c r="C58" s="124" t="s">
        <v>808</v>
      </c>
      <c r="D58" s="122" t="s">
        <v>746</v>
      </c>
      <c r="E58" s="122" t="s">
        <v>839</v>
      </c>
      <c r="F58" s="74" t="s">
        <v>311</v>
      </c>
      <c r="G58" s="122" t="s">
        <v>891</v>
      </c>
      <c r="H58" s="122" t="s">
        <v>874</v>
      </c>
      <c r="I58" s="122" t="s">
        <v>544</v>
      </c>
      <c r="J58" s="122" t="s">
        <v>541</v>
      </c>
    </row>
    <row r="59" spans="1:10" ht="12.75">
      <c r="A59" s="123">
        <v>54</v>
      </c>
      <c r="B59" s="122" t="s">
        <v>809</v>
      </c>
      <c r="C59" s="124" t="s">
        <v>810</v>
      </c>
      <c r="D59" s="122" t="s">
        <v>605</v>
      </c>
      <c r="E59" s="122" t="s">
        <v>839</v>
      </c>
      <c r="F59" s="74" t="s">
        <v>311</v>
      </c>
      <c r="G59" s="122" t="s">
        <v>891</v>
      </c>
      <c r="H59" s="122" t="s">
        <v>874</v>
      </c>
      <c r="I59" s="122" t="s">
        <v>544</v>
      </c>
      <c r="J59" s="122" t="s">
        <v>541</v>
      </c>
    </row>
    <row r="60" spans="1:10" ht="12.75">
      <c r="A60" s="123">
        <v>55</v>
      </c>
      <c r="B60" s="122" t="s">
        <v>811</v>
      </c>
      <c r="C60" s="124" t="s">
        <v>812</v>
      </c>
      <c r="D60" s="122" t="s">
        <v>605</v>
      </c>
      <c r="E60" s="122" t="s">
        <v>839</v>
      </c>
      <c r="F60" s="74" t="s">
        <v>311</v>
      </c>
      <c r="G60" s="122" t="s">
        <v>891</v>
      </c>
      <c r="H60" s="122" t="s">
        <v>874</v>
      </c>
      <c r="I60" s="122" t="s">
        <v>544</v>
      </c>
      <c r="J60" s="122" t="s">
        <v>541</v>
      </c>
    </row>
    <row r="61" spans="1:10" ht="12.75">
      <c r="A61" s="123">
        <v>56</v>
      </c>
      <c r="B61" s="122" t="s">
        <v>813</v>
      </c>
      <c r="C61" s="124" t="s">
        <v>814</v>
      </c>
      <c r="D61" s="122" t="s">
        <v>894</v>
      </c>
      <c r="E61" s="122" t="s">
        <v>839</v>
      </c>
      <c r="F61" s="74" t="s">
        <v>311</v>
      </c>
      <c r="G61" s="122" t="s">
        <v>891</v>
      </c>
      <c r="H61" s="122" t="s">
        <v>874</v>
      </c>
      <c r="I61" s="122" t="s">
        <v>544</v>
      </c>
      <c r="J61" s="122" t="s">
        <v>541</v>
      </c>
    </row>
    <row r="62" spans="1:10" ht="12.75">
      <c r="A62" s="123">
        <v>57</v>
      </c>
      <c r="B62" s="122" t="s">
        <v>815</v>
      </c>
      <c r="C62" s="124" t="s">
        <v>816</v>
      </c>
      <c r="D62" s="122" t="s">
        <v>605</v>
      </c>
      <c r="E62" s="122" t="s">
        <v>839</v>
      </c>
      <c r="F62" s="74" t="s">
        <v>311</v>
      </c>
      <c r="G62" s="122" t="s">
        <v>891</v>
      </c>
      <c r="H62" s="122" t="s">
        <v>874</v>
      </c>
      <c r="I62" s="122" t="s">
        <v>544</v>
      </c>
      <c r="J62" s="122" t="s">
        <v>541</v>
      </c>
    </row>
    <row r="63" spans="1:10" ht="12.75">
      <c r="A63" s="123">
        <v>58</v>
      </c>
      <c r="B63" s="122" t="s">
        <v>817</v>
      </c>
      <c r="C63" s="124" t="s">
        <v>818</v>
      </c>
      <c r="D63" s="122" t="s">
        <v>605</v>
      </c>
      <c r="E63" s="122" t="s">
        <v>839</v>
      </c>
      <c r="F63" s="74" t="s">
        <v>311</v>
      </c>
      <c r="G63" s="122" t="s">
        <v>891</v>
      </c>
      <c r="H63" s="122" t="s">
        <v>874</v>
      </c>
      <c r="I63" s="122" t="s">
        <v>544</v>
      </c>
      <c r="J63" s="122" t="s">
        <v>541</v>
      </c>
    </row>
    <row r="64" spans="1:10" ht="12.75">
      <c r="A64" s="123">
        <v>59</v>
      </c>
      <c r="B64" s="122" t="s">
        <v>819</v>
      </c>
      <c r="C64" s="124" t="s">
        <v>820</v>
      </c>
      <c r="D64" s="122" t="s">
        <v>605</v>
      </c>
      <c r="E64" s="122" t="s">
        <v>839</v>
      </c>
      <c r="F64" s="74" t="s">
        <v>311</v>
      </c>
      <c r="G64" s="122" t="s">
        <v>891</v>
      </c>
      <c r="H64" s="122" t="s">
        <v>874</v>
      </c>
      <c r="I64" s="122" t="s">
        <v>544</v>
      </c>
      <c r="J64" s="122" t="s">
        <v>541</v>
      </c>
    </row>
    <row r="65" spans="1:10" ht="12.75">
      <c r="A65" s="123">
        <v>60</v>
      </c>
      <c r="B65" s="122" t="s">
        <v>821</v>
      </c>
      <c r="C65" s="124" t="s">
        <v>822</v>
      </c>
      <c r="D65" s="122" t="s">
        <v>894</v>
      </c>
      <c r="E65" s="122" t="s">
        <v>839</v>
      </c>
      <c r="F65" s="74" t="s">
        <v>311</v>
      </c>
      <c r="G65" s="122" t="s">
        <v>891</v>
      </c>
      <c r="H65" s="122" t="s">
        <v>874</v>
      </c>
      <c r="I65" s="122" t="s">
        <v>544</v>
      </c>
      <c r="J65" s="122" t="s">
        <v>541</v>
      </c>
    </row>
    <row r="66" spans="1:10" ht="12.75">
      <c r="A66" s="123">
        <v>61</v>
      </c>
      <c r="B66" s="122" t="s">
        <v>991</v>
      </c>
      <c r="C66" s="124" t="s">
        <v>992</v>
      </c>
      <c r="D66" s="122" t="s">
        <v>732</v>
      </c>
      <c r="E66" s="122" t="s">
        <v>839</v>
      </c>
      <c r="F66" s="74" t="s">
        <v>311</v>
      </c>
      <c r="G66" s="122" t="s">
        <v>891</v>
      </c>
      <c r="H66" s="122" t="s">
        <v>874</v>
      </c>
      <c r="I66" s="122" t="s">
        <v>544</v>
      </c>
      <c r="J66" s="122" t="s">
        <v>541</v>
      </c>
    </row>
    <row r="67" spans="1:10" ht="12.75">
      <c r="A67" s="123">
        <v>62</v>
      </c>
      <c r="B67" s="122" t="s">
        <v>993</v>
      </c>
      <c r="C67" s="124" t="s">
        <v>994</v>
      </c>
      <c r="D67" s="122" t="s">
        <v>717</v>
      </c>
      <c r="E67" s="122" t="s">
        <v>839</v>
      </c>
      <c r="F67" s="74" t="s">
        <v>311</v>
      </c>
      <c r="G67" s="122" t="s">
        <v>891</v>
      </c>
      <c r="H67" s="122" t="s">
        <v>874</v>
      </c>
      <c r="I67" s="122" t="s">
        <v>544</v>
      </c>
      <c r="J67" s="122" t="s">
        <v>541</v>
      </c>
    </row>
    <row r="68" spans="1:10" ht="12.75">
      <c r="A68" s="123">
        <v>63</v>
      </c>
      <c r="B68" s="122" t="s">
        <v>995</v>
      </c>
      <c r="C68" s="124" t="s">
        <v>996</v>
      </c>
      <c r="D68" s="122" t="s">
        <v>732</v>
      </c>
      <c r="E68" s="122" t="s">
        <v>839</v>
      </c>
      <c r="F68" s="74" t="s">
        <v>311</v>
      </c>
      <c r="G68" s="122" t="s">
        <v>891</v>
      </c>
      <c r="H68" s="122" t="s">
        <v>874</v>
      </c>
      <c r="I68" s="122" t="s">
        <v>900</v>
      </c>
      <c r="J68" s="122" t="s">
        <v>612</v>
      </c>
    </row>
    <row r="69" spans="1:10" ht="12.75">
      <c r="A69" s="123">
        <v>64</v>
      </c>
      <c r="B69" s="122" t="s">
        <v>997</v>
      </c>
      <c r="C69" s="124" t="s">
        <v>998</v>
      </c>
      <c r="D69" s="122" t="s">
        <v>605</v>
      </c>
      <c r="E69" s="122" t="s">
        <v>839</v>
      </c>
      <c r="F69" s="74" t="s">
        <v>311</v>
      </c>
      <c r="G69" s="122" t="s">
        <v>891</v>
      </c>
      <c r="H69" s="122" t="s">
        <v>874</v>
      </c>
      <c r="I69" s="122" t="s">
        <v>900</v>
      </c>
      <c r="J69" s="122" t="s">
        <v>612</v>
      </c>
    </row>
    <row r="70" spans="1:10" ht="12.75">
      <c r="A70" s="123">
        <v>65</v>
      </c>
      <c r="B70" s="122" t="s">
        <v>999</v>
      </c>
      <c r="C70" s="124" t="s">
        <v>1000</v>
      </c>
      <c r="D70" s="122" t="s">
        <v>605</v>
      </c>
      <c r="E70" s="122" t="s">
        <v>839</v>
      </c>
      <c r="F70" s="74" t="s">
        <v>311</v>
      </c>
      <c r="G70" s="122" t="s">
        <v>891</v>
      </c>
      <c r="H70" s="122" t="s">
        <v>874</v>
      </c>
      <c r="I70" s="122" t="s">
        <v>900</v>
      </c>
      <c r="J70" s="122" t="s">
        <v>612</v>
      </c>
    </row>
    <row r="71" spans="1:10" ht="12.75">
      <c r="A71" s="123">
        <v>66</v>
      </c>
      <c r="B71" s="122" t="s">
        <v>1001</v>
      </c>
      <c r="C71" s="124" t="s">
        <v>1002</v>
      </c>
      <c r="D71" s="122" t="s">
        <v>605</v>
      </c>
      <c r="E71" s="122" t="s">
        <v>839</v>
      </c>
      <c r="F71" s="74" t="s">
        <v>311</v>
      </c>
      <c r="G71" s="122" t="s">
        <v>891</v>
      </c>
      <c r="H71" s="122" t="s">
        <v>874</v>
      </c>
      <c r="I71" s="122" t="s">
        <v>900</v>
      </c>
      <c r="J71" s="122" t="s">
        <v>612</v>
      </c>
    </row>
    <row r="72" spans="1:10" ht="12.75">
      <c r="A72" s="123">
        <v>67</v>
      </c>
      <c r="B72" s="122" t="s">
        <v>1003</v>
      </c>
      <c r="C72" s="124" t="s">
        <v>1004</v>
      </c>
      <c r="D72" s="122" t="s">
        <v>746</v>
      </c>
      <c r="E72" s="122" t="s">
        <v>839</v>
      </c>
      <c r="F72" s="74" t="s">
        <v>311</v>
      </c>
      <c r="G72" s="122" t="s">
        <v>891</v>
      </c>
      <c r="H72" s="122" t="s">
        <v>874</v>
      </c>
      <c r="I72" s="122" t="s">
        <v>900</v>
      </c>
      <c r="J72" s="122" t="s">
        <v>612</v>
      </c>
    </row>
    <row r="73" spans="1:10" ht="12.75">
      <c r="A73" s="123">
        <v>68</v>
      </c>
      <c r="B73" s="122" t="s">
        <v>1005</v>
      </c>
      <c r="C73" s="124" t="s">
        <v>1006</v>
      </c>
      <c r="D73" s="122" t="s">
        <v>605</v>
      </c>
      <c r="E73" s="122" t="s">
        <v>839</v>
      </c>
      <c r="F73" s="74" t="s">
        <v>311</v>
      </c>
      <c r="G73" s="122" t="s">
        <v>891</v>
      </c>
      <c r="H73" s="122" t="s">
        <v>874</v>
      </c>
      <c r="I73" s="122" t="s">
        <v>900</v>
      </c>
      <c r="J73" s="122" t="s">
        <v>612</v>
      </c>
    </row>
    <row r="74" spans="1:10" ht="12.75">
      <c r="A74" s="123">
        <v>69</v>
      </c>
      <c r="B74" s="122" t="s">
        <v>1007</v>
      </c>
      <c r="C74" s="124" t="s">
        <v>1008</v>
      </c>
      <c r="D74" s="122" t="s">
        <v>894</v>
      </c>
      <c r="E74" s="122" t="s">
        <v>839</v>
      </c>
      <c r="F74" s="74" t="s">
        <v>311</v>
      </c>
      <c r="G74" s="122" t="s">
        <v>891</v>
      </c>
      <c r="H74" s="122" t="s">
        <v>874</v>
      </c>
      <c r="I74" s="122" t="s">
        <v>900</v>
      </c>
      <c r="J74" s="122" t="s">
        <v>537</v>
      </c>
    </row>
    <row r="75" spans="1:10" ht="12.75">
      <c r="A75" s="123">
        <v>70</v>
      </c>
      <c r="B75" s="121" t="s">
        <v>845</v>
      </c>
      <c r="C75" s="130" t="s">
        <v>842</v>
      </c>
      <c r="D75" s="121" t="s">
        <v>717</v>
      </c>
      <c r="E75" s="121" t="s">
        <v>680</v>
      </c>
      <c r="F75" s="111" t="s">
        <v>311</v>
      </c>
      <c r="G75" s="121" t="s">
        <v>843</v>
      </c>
      <c r="H75" s="121" t="s">
        <v>891</v>
      </c>
      <c r="I75" s="121" t="s">
        <v>544</v>
      </c>
      <c r="J75" s="121" t="s">
        <v>541</v>
      </c>
    </row>
    <row r="76" spans="1:10" ht="12.75">
      <c r="A76" s="123">
        <v>71</v>
      </c>
      <c r="B76" s="121" t="s">
        <v>846</v>
      </c>
      <c r="C76" s="130" t="s">
        <v>517</v>
      </c>
      <c r="D76" s="121" t="s">
        <v>717</v>
      </c>
      <c r="E76" s="121" t="s">
        <v>680</v>
      </c>
      <c r="F76" s="111" t="s">
        <v>311</v>
      </c>
      <c r="G76" s="121" t="s">
        <v>844</v>
      </c>
      <c r="H76" s="121" t="s">
        <v>891</v>
      </c>
      <c r="I76" s="121" t="s">
        <v>544</v>
      </c>
      <c r="J76" s="121" t="s">
        <v>900</v>
      </c>
    </row>
    <row r="78" ht="12.75">
      <c r="A78" s="51" t="s">
        <v>873</v>
      </c>
    </row>
  </sheetData>
  <sheetProtection/>
  <mergeCells count="1">
    <mergeCell ref="E1:G1"/>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J20"/>
  <sheetViews>
    <sheetView zoomScalePageLayoutView="0" workbookViewId="0" topLeftCell="A47">
      <selection activeCell="I47" sqref="I47"/>
    </sheetView>
  </sheetViews>
  <sheetFormatPr defaultColWidth="11.00390625" defaultRowHeight="12.75"/>
  <cols>
    <col min="1" max="1" width="4.25390625" style="0" customWidth="1"/>
    <col min="2" max="2" width="19.00390625" style="0" customWidth="1"/>
    <col min="3" max="3" width="11.00390625" style="0" customWidth="1"/>
    <col min="4" max="4" width="12.375" style="0" customWidth="1"/>
    <col min="5" max="5" width="12.625" style="0" customWidth="1"/>
    <col min="6" max="6" width="12.25390625" style="0" customWidth="1"/>
    <col min="7" max="7" width="18.875" style="0" customWidth="1"/>
    <col min="8" max="8" width="21.00390625" style="0" customWidth="1"/>
    <col min="9" max="9" width="16.25390625" style="0" customWidth="1"/>
  </cols>
  <sheetData>
    <row r="1" spans="2:8" s="21" customFormat="1" ht="12.75">
      <c r="B1" s="22" t="s">
        <v>489</v>
      </c>
      <c r="E1" s="488" t="s">
        <v>202</v>
      </c>
      <c r="F1" s="488"/>
      <c r="G1" s="488"/>
      <c r="H1" s="44">
        <f>SUM(F6:F17)</f>
        <v>7864530503</v>
      </c>
    </row>
    <row r="2" spans="2:8" s="21" customFormat="1" ht="12.75">
      <c r="B2" s="21" t="s">
        <v>490</v>
      </c>
      <c r="H2" s="41"/>
    </row>
    <row r="3" spans="2:8" s="21" customFormat="1" ht="12.75">
      <c r="B3" s="21" t="s">
        <v>663</v>
      </c>
      <c r="E3" s="118">
        <v>3</v>
      </c>
      <c r="F3" s="21" t="s">
        <v>91</v>
      </c>
      <c r="H3" s="41"/>
    </row>
    <row r="4" s="21" customFormat="1" ht="12.75">
      <c r="H4" s="41"/>
    </row>
    <row r="5" spans="2:10" s="29" customFormat="1" ht="45">
      <c r="B5" s="26" t="s">
        <v>664</v>
      </c>
      <c r="C5" s="25" t="s">
        <v>665</v>
      </c>
      <c r="D5" s="26" t="s">
        <v>666</v>
      </c>
      <c r="E5" s="26" t="s">
        <v>667</v>
      </c>
      <c r="F5" s="26" t="s">
        <v>668</v>
      </c>
      <c r="G5" s="26" t="s">
        <v>669</v>
      </c>
      <c r="H5" s="42" t="s">
        <v>388</v>
      </c>
      <c r="I5" s="27" t="s">
        <v>389</v>
      </c>
      <c r="J5" s="28"/>
    </row>
    <row r="6" spans="1:9" ht="12.75">
      <c r="A6">
        <v>1</v>
      </c>
      <c r="B6" s="102" t="s">
        <v>390</v>
      </c>
      <c r="C6" s="102" t="s">
        <v>391</v>
      </c>
      <c r="D6" s="102" t="s">
        <v>392</v>
      </c>
      <c r="E6" s="102" t="s">
        <v>393</v>
      </c>
      <c r="F6" s="102">
        <v>3256724482</v>
      </c>
      <c r="G6" s="102" t="s">
        <v>394</v>
      </c>
      <c r="H6" s="102" t="s">
        <v>543</v>
      </c>
      <c r="I6" s="102" t="s">
        <v>544</v>
      </c>
    </row>
    <row r="7" spans="1:9" ht="12.75">
      <c r="A7">
        <v>2</v>
      </c>
      <c r="B7" s="37" t="s">
        <v>545</v>
      </c>
      <c r="C7" s="37" t="s">
        <v>546</v>
      </c>
      <c r="D7" s="37" t="s">
        <v>548</v>
      </c>
      <c r="E7" s="37" t="s">
        <v>549</v>
      </c>
      <c r="F7" s="37">
        <v>1416154922</v>
      </c>
      <c r="G7" s="37" t="s">
        <v>548</v>
      </c>
      <c r="H7" s="37" t="s">
        <v>342</v>
      </c>
      <c r="I7" s="37" t="s">
        <v>544</v>
      </c>
    </row>
    <row r="8" spans="1:9" ht="12.75">
      <c r="A8">
        <v>3</v>
      </c>
      <c r="B8" s="102" t="s">
        <v>550</v>
      </c>
      <c r="C8" s="102" t="s">
        <v>551</v>
      </c>
      <c r="D8" s="102" t="s">
        <v>547</v>
      </c>
      <c r="E8" s="102" t="s">
        <v>355</v>
      </c>
      <c r="F8" s="102">
        <v>1220863463</v>
      </c>
      <c r="G8" s="102" t="s">
        <v>250</v>
      </c>
      <c r="H8" s="102" t="s">
        <v>552</v>
      </c>
      <c r="I8" s="102" t="s">
        <v>553</v>
      </c>
    </row>
    <row r="9" spans="1:9" ht="12.75">
      <c r="A9">
        <v>4</v>
      </c>
      <c r="B9" s="37" t="s">
        <v>554</v>
      </c>
      <c r="C9" s="37" t="s">
        <v>689</v>
      </c>
      <c r="D9" s="37" t="s">
        <v>547</v>
      </c>
      <c r="E9" s="37" t="s">
        <v>355</v>
      </c>
      <c r="F9" s="37">
        <v>921756951</v>
      </c>
      <c r="G9" s="37" t="s">
        <v>547</v>
      </c>
      <c r="H9" s="37" t="s">
        <v>218</v>
      </c>
      <c r="I9" s="37" t="s">
        <v>553</v>
      </c>
    </row>
    <row r="10" spans="1:9" ht="12.75">
      <c r="A10">
        <v>5</v>
      </c>
      <c r="B10" s="37" t="s">
        <v>690</v>
      </c>
      <c r="C10" s="37" t="s">
        <v>691</v>
      </c>
      <c r="D10" s="37" t="s">
        <v>547</v>
      </c>
      <c r="E10" s="37" t="s">
        <v>355</v>
      </c>
      <c r="F10" s="37">
        <v>267574941</v>
      </c>
      <c r="G10" s="37" t="s">
        <v>547</v>
      </c>
      <c r="H10" s="37" t="s">
        <v>218</v>
      </c>
      <c r="I10" s="37" t="s">
        <v>553</v>
      </c>
    </row>
    <row r="11" spans="1:9" ht="12.75">
      <c r="A11">
        <v>6</v>
      </c>
      <c r="B11" s="37" t="s">
        <v>692</v>
      </c>
      <c r="C11" s="37" t="s">
        <v>693</v>
      </c>
      <c r="D11" s="37" t="s">
        <v>547</v>
      </c>
      <c r="E11" s="37" t="s">
        <v>355</v>
      </c>
      <c r="F11" s="37">
        <v>249304546</v>
      </c>
      <c r="G11" s="37" t="s">
        <v>547</v>
      </c>
      <c r="H11" s="37" t="s">
        <v>218</v>
      </c>
      <c r="I11" s="37" t="s">
        <v>512</v>
      </c>
    </row>
    <row r="12" spans="1:9" ht="12.75">
      <c r="A12">
        <v>7</v>
      </c>
      <c r="B12" s="37" t="s">
        <v>694</v>
      </c>
      <c r="C12" s="37" t="s">
        <v>695</v>
      </c>
      <c r="D12" s="37" t="s">
        <v>547</v>
      </c>
      <c r="E12" s="37" t="s">
        <v>355</v>
      </c>
      <c r="F12" s="37">
        <v>238734260</v>
      </c>
      <c r="G12" s="37" t="s">
        <v>547</v>
      </c>
      <c r="H12" s="37" t="s">
        <v>218</v>
      </c>
      <c r="I12" s="37" t="s">
        <v>553</v>
      </c>
    </row>
    <row r="13" spans="1:9" ht="12.75">
      <c r="A13">
        <v>8</v>
      </c>
      <c r="B13" s="37" t="s">
        <v>557</v>
      </c>
      <c r="C13" s="37" t="s">
        <v>558</v>
      </c>
      <c r="D13" s="37" t="s">
        <v>547</v>
      </c>
      <c r="E13" s="37" t="s">
        <v>355</v>
      </c>
      <c r="F13" s="37">
        <v>114000000</v>
      </c>
      <c r="G13" s="37" t="s">
        <v>547</v>
      </c>
      <c r="H13" s="37" t="s">
        <v>218</v>
      </c>
      <c r="I13" s="37" t="s">
        <v>512</v>
      </c>
    </row>
    <row r="14" spans="1:9" ht="12.75">
      <c r="A14">
        <v>9</v>
      </c>
      <c r="B14" s="102" t="s">
        <v>559</v>
      </c>
      <c r="C14" s="102" t="s">
        <v>560</v>
      </c>
      <c r="D14" s="102" t="s">
        <v>547</v>
      </c>
      <c r="E14" s="102" t="s">
        <v>355</v>
      </c>
      <c r="F14" s="102">
        <v>100623060</v>
      </c>
      <c r="G14" s="102" t="s">
        <v>547</v>
      </c>
      <c r="H14" s="102" t="s">
        <v>616</v>
      </c>
      <c r="I14" s="102" t="s">
        <v>553</v>
      </c>
    </row>
    <row r="15" spans="1:9" ht="12.75">
      <c r="A15">
        <v>10</v>
      </c>
      <c r="B15" s="37" t="s">
        <v>617</v>
      </c>
      <c r="C15" s="37" t="s">
        <v>618</v>
      </c>
      <c r="D15" s="37" t="s">
        <v>547</v>
      </c>
      <c r="E15" s="37" t="s">
        <v>355</v>
      </c>
      <c r="F15" s="37">
        <v>55896000</v>
      </c>
      <c r="G15" s="37" t="s">
        <v>547</v>
      </c>
      <c r="H15" s="37" t="s">
        <v>218</v>
      </c>
      <c r="I15" s="37" t="s">
        <v>512</v>
      </c>
    </row>
    <row r="16" spans="1:9" ht="12.75">
      <c r="A16">
        <v>11</v>
      </c>
      <c r="B16" s="37" t="s">
        <v>619</v>
      </c>
      <c r="C16" s="37" t="s">
        <v>620</v>
      </c>
      <c r="D16" s="37" t="s">
        <v>547</v>
      </c>
      <c r="E16" s="37" t="s">
        <v>355</v>
      </c>
      <c r="F16" s="37">
        <v>13297878</v>
      </c>
      <c r="G16" s="37" t="s">
        <v>547</v>
      </c>
      <c r="H16" s="37" t="s">
        <v>218</v>
      </c>
      <c r="I16" s="37" t="s">
        <v>512</v>
      </c>
    </row>
    <row r="17" spans="1:9" ht="12.75">
      <c r="A17">
        <v>12</v>
      </c>
      <c r="B17" s="37" t="s">
        <v>621</v>
      </c>
      <c r="C17" s="37" t="s">
        <v>622</v>
      </c>
      <c r="D17" s="37" t="s">
        <v>547</v>
      </c>
      <c r="E17" s="37" t="s">
        <v>355</v>
      </c>
      <c r="F17" s="37">
        <v>9600000</v>
      </c>
      <c r="G17" s="37" t="s">
        <v>547</v>
      </c>
      <c r="H17" s="37" t="s">
        <v>218</v>
      </c>
      <c r="I17" s="37" t="s">
        <v>544</v>
      </c>
    </row>
    <row r="18" spans="1:9" ht="12.75">
      <c r="A18">
        <v>13</v>
      </c>
      <c r="B18" s="37" t="s">
        <v>623</v>
      </c>
      <c r="C18" s="37" t="s">
        <v>624</v>
      </c>
      <c r="D18" s="37" t="s">
        <v>547</v>
      </c>
      <c r="E18" s="37" t="s">
        <v>355</v>
      </c>
      <c r="F18" s="37">
        <v>3428075</v>
      </c>
      <c r="G18" s="37" t="s">
        <v>547</v>
      </c>
      <c r="H18" s="37" t="s">
        <v>218</v>
      </c>
      <c r="I18" s="37" t="s">
        <v>642</v>
      </c>
    </row>
    <row r="20" ht="12.75">
      <c r="A20" t="s">
        <v>825</v>
      </c>
    </row>
    <row r="37" ht="12.75" hidden="1"/>
    <row r="38" ht="12.75" hidden="1"/>
    <row r="39" ht="12.75" hidden="1"/>
    <row r="40" ht="12.75" hidden="1"/>
  </sheetData>
  <sheetProtection/>
  <mergeCells count="1">
    <mergeCell ref="E1:G1"/>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L11"/>
  <sheetViews>
    <sheetView zoomScalePageLayoutView="0" workbookViewId="0" topLeftCell="C1">
      <selection activeCell="K1" sqref="K1:K16384"/>
    </sheetView>
  </sheetViews>
  <sheetFormatPr defaultColWidth="10.75390625" defaultRowHeight="12.75"/>
  <cols>
    <col min="1" max="1" width="4.125" style="21" customWidth="1"/>
    <col min="2" max="2" width="19.375" style="21" customWidth="1"/>
    <col min="3" max="3" width="11.00390625" style="21" customWidth="1"/>
    <col min="4" max="4" width="17.75390625" style="21" customWidth="1"/>
    <col min="5" max="5" width="12.625" style="21" customWidth="1"/>
    <col min="6" max="6" width="12.125" style="21" customWidth="1"/>
    <col min="7" max="7" width="11.75390625" style="21" customWidth="1"/>
    <col min="8" max="8" width="18.50390625" style="21" customWidth="1"/>
    <col min="9" max="9" width="13.25390625" style="21" customWidth="1"/>
    <col min="10" max="10" width="8.875" style="21" customWidth="1"/>
    <col min="11" max="11" width="42.50390625" style="21" customWidth="1"/>
    <col min="12" max="16384" width="10.75390625" style="21" customWidth="1"/>
  </cols>
  <sheetData>
    <row r="1" spans="2:8" ht="12.75">
      <c r="B1" s="22" t="s">
        <v>238</v>
      </c>
      <c r="E1" s="21" t="s">
        <v>203</v>
      </c>
      <c r="H1" s="45">
        <f>SUM(G6:G8)</f>
        <v>425536060.765714</v>
      </c>
    </row>
    <row r="2" ht="12.75">
      <c r="B2" s="21" t="s">
        <v>239</v>
      </c>
    </row>
    <row r="3" spans="2:6" ht="12.75">
      <c r="B3" s="21" t="s">
        <v>22</v>
      </c>
      <c r="E3" s="118">
        <v>1</v>
      </c>
      <c r="F3" s="21" t="s">
        <v>91</v>
      </c>
    </row>
    <row r="5" spans="1:12" s="29" customFormat="1" ht="45">
      <c r="A5" s="23"/>
      <c r="B5" s="24" t="s">
        <v>240</v>
      </c>
      <c r="C5" s="25" t="s">
        <v>241</v>
      </c>
      <c r="D5" s="26" t="s">
        <v>262</v>
      </c>
      <c r="E5" s="26" t="s">
        <v>371</v>
      </c>
      <c r="F5" s="26" t="s">
        <v>378</v>
      </c>
      <c r="G5" s="26" t="s">
        <v>510</v>
      </c>
      <c r="H5" s="26" t="s">
        <v>263</v>
      </c>
      <c r="I5" s="26" t="s">
        <v>379</v>
      </c>
      <c r="J5" s="27" t="s">
        <v>318</v>
      </c>
      <c r="K5" s="26" t="s">
        <v>380</v>
      </c>
      <c r="L5" s="28"/>
    </row>
    <row r="6" spans="1:12" ht="14.25">
      <c r="A6" s="30">
        <v>1</v>
      </c>
      <c r="B6" s="107" t="s">
        <v>313</v>
      </c>
      <c r="C6" s="108" t="s">
        <v>115</v>
      </c>
      <c r="D6" s="108" t="s">
        <v>275</v>
      </c>
      <c r="E6" s="108" t="s">
        <v>273</v>
      </c>
      <c r="F6" s="109">
        <v>2745288000</v>
      </c>
      <c r="G6" s="109">
        <f>F6*0.113647</f>
        <v>311993745.33599997</v>
      </c>
      <c r="H6" s="108" t="s">
        <v>274</v>
      </c>
      <c r="I6" s="108" t="s">
        <v>276</v>
      </c>
      <c r="J6" s="108" t="s">
        <v>330</v>
      </c>
      <c r="K6" s="110" t="s">
        <v>343</v>
      </c>
      <c r="L6" s="32"/>
    </row>
    <row r="7" spans="1:12" ht="14.25">
      <c r="A7" s="30">
        <v>2</v>
      </c>
      <c r="B7" s="31" t="s">
        <v>381</v>
      </c>
      <c r="C7" s="14" t="s">
        <v>329</v>
      </c>
      <c r="D7" s="14" t="s">
        <v>242</v>
      </c>
      <c r="E7" s="14" t="s">
        <v>355</v>
      </c>
      <c r="F7" s="15">
        <v>640915532</v>
      </c>
      <c r="G7" s="15">
        <f>F7*0.113647</f>
        <v>72838127.465204</v>
      </c>
      <c r="H7" s="14" t="s">
        <v>116</v>
      </c>
      <c r="I7" s="14" t="s">
        <v>375</v>
      </c>
      <c r="J7" s="14" t="s">
        <v>330</v>
      </c>
      <c r="K7" s="16" t="s">
        <v>331</v>
      </c>
      <c r="L7" s="32"/>
    </row>
    <row r="8" spans="1:12" ht="14.25">
      <c r="A8" s="30">
        <v>3</v>
      </c>
      <c r="B8" s="31" t="s">
        <v>332</v>
      </c>
      <c r="C8" s="14" t="s">
        <v>333</v>
      </c>
      <c r="D8" s="14" t="s">
        <v>272</v>
      </c>
      <c r="E8" s="14" t="s">
        <v>273</v>
      </c>
      <c r="F8" s="15">
        <v>358163330</v>
      </c>
      <c r="G8" s="15">
        <f>F8*0.113647</f>
        <v>40704187.96451</v>
      </c>
      <c r="H8" s="14" t="s">
        <v>274</v>
      </c>
      <c r="I8" s="14" t="s">
        <v>218</v>
      </c>
      <c r="J8" s="14" t="s">
        <v>114</v>
      </c>
      <c r="K8" s="16" t="s">
        <v>341</v>
      </c>
      <c r="L8" s="32"/>
    </row>
    <row r="10" ht="12.75">
      <c r="A10" t="s">
        <v>714</v>
      </c>
    </row>
    <row r="11" ht="12.75">
      <c r="A11" t="s">
        <v>675</v>
      </c>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12"/>
  <sheetViews>
    <sheetView zoomScalePageLayoutView="0" workbookViewId="0" topLeftCell="A1">
      <selection activeCell="J1" sqref="J1:J16384"/>
    </sheetView>
  </sheetViews>
  <sheetFormatPr defaultColWidth="10.75390625" defaultRowHeight="12.75"/>
  <cols>
    <col min="1" max="1" width="3.375" style="21" customWidth="1"/>
    <col min="2" max="2" width="24.75390625" style="21" customWidth="1"/>
    <col min="3" max="3" width="10.75390625" style="21" customWidth="1"/>
    <col min="4" max="4" width="11.375" style="21" customWidth="1"/>
    <col min="5" max="5" width="11.75390625" style="21" customWidth="1"/>
    <col min="6" max="6" width="19.125" style="21" customWidth="1"/>
    <col min="7" max="7" width="12.25390625" style="21" customWidth="1"/>
    <col min="8" max="8" width="13.25390625" style="21" customWidth="1"/>
    <col min="9" max="9" width="10.75390625" style="21" customWidth="1"/>
    <col min="10" max="10" width="33.00390625" style="21" customWidth="1"/>
    <col min="11" max="16384" width="10.75390625" style="21" customWidth="1"/>
  </cols>
  <sheetData>
    <row r="1" spans="2:8" ht="12.75">
      <c r="B1" s="22" t="s">
        <v>277</v>
      </c>
      <c r="E1" s="21" t="s">
        <v>203</v>
      </c>
      <c r="H1" s="45">
        <f>SUM(F6:F9)</f>
        <v>7427175836</v>
      </c>
    </row>
    <row r="2" ht="12.75">
      <c r="B2" s="21" t="s">
        <v>278</v>
      </c>
    </row>
    <row r="3" spans="2:6" ht="12.75">
      <c r="B3" s="21" t="s">
        <v>22</v>
      </c>
      <c r="E3" s="118">
        <v>0</v>
      </c>
      <c r="F3" s="21" t="s">
        <v>91</v>
      </c>
    </row>
    <row r="5" spans="1:10" s="29" customFormat="1" ht="40.5" customHeight="1">
      <c r="A5" s="23"/>
      <c r="B5" s="24" t="s">
        <v>261</v>
      </c>
      <c r="C5" s="25" t="s">
        <v>511</v>
      </c>
      <c r="D5" s="26" t="s">
        <v>262</v>
      </c>
      <c r="E5" s="26" t="s">
        <v>371</v>
      </c>
      <c r="F5" s="26" t="s">
        <v>279</v>
      </c>
      <c r="G5" s="26" t="s">
        <v>263</v>
      </c>
      <c r="H5" s="26" t="s">
        <v>379</v>
      </c>
      <c r="I5" s="27" t="s">
        <v>318</v>
      </c>
      <c r="J5" s="26" t="s">
        <v>380</v>
      </c>
    </row>
    <row r="6" spans="1:10" ht="14.25">
      <c r="A6" s="30">
        <v>1</v>
      </c>
      <c r="B6" s="31" t="s">
        <v>344</v>
      </c>
      <c r="C6" s="14" t="s">
        <v>345</v>
      </c>
      <c r="D6" s="14" t="s">
        <v>280</v>
      </c>
      <c r="E6" s="14" t="s">
        <v>355</v>
      </c>
      <c r="F6" s="15">
        <v>3240942591</v>
      </c>
      <c r="G6" s="14" t="s">
        <v>281</v>
      </c>
      <c r="H6" s="14" t="s">
        <v>218</v>
      </c>
      <c r="I6" s="14" t="s">
        <v>330</v>
      </c>
      <c r="J6" s="16" t="s">
        <v>346</v>
      </c>
    </row>
    <row r="7" spans="1:10" ht="14.25">
      <c r="A7" s="30">
        <v>2</v>
      </c>
      <c r="B7" s="31" t="s">
        <v>350</v>
      </c>
      <c r="C7" s="14" t="s">
        <v>351</v>
      </c>
      <c r="D7" s="14" t="s">
        <v>286</v>
      </c>
      <c r="E7" s="14" t="s">
        <v>256</v>
      </c>
      <c r="F7" s="15">
        <v>2397015062</v>
      </c>
      <c r="G7" s="14" t="s">
        <v>257</v>
      </c>
      <c r="H7" s="14" t="s">
        <v>258</v>
      </c>
      <c r="I7" s="14" t="s">
        <v>114</v>
      </c>
      <c r="J7" s="16" t="s">
        <v>352</v>
      </c>
    </row>
    <row r="8" spans="1:10" ht="14.25">
      <c r="A8" s="30">
        <v>3</v>
      </c>
      <c r="B8" s="31" t="s">
        <v>353</v>
      </c>
      <c r="C8" s="14" t="s">
        <v>354</v>
      </c>
      <c r="D8" s="14" t="s">
        <v>259</v>
      </c>
      <c r="E8" s="14" t="s">
        <v>260</v>
      </c>
      <c r="F8" s="15">
        <v>1645079099</v>
      </c>
      <c r="G8" s="14" t="s">
        <v>63</v>
      </c>
      <c r="H8" s="14" t="s">
        <v>196</v>
      </c>
      <c r="I8" s="14" t="s">
        <v>114</v>
      </c>
      <c r="J8" s="16" t="s">
        <v>508</v>
      </c>
    </row>
    <row r="9" spans="1:10" ht="14.25">
      <c r="A9" s="30">
        <v>4</v>
      </c>
      <c r="B9" s="31" t="s">
        <v>347</v>
      </c>
      <c r="C9" s="14" t="s">
        <v>348</v>
      </c>
      <c r="D9" s="14" t="s">
        <v>282</v>
      </c>
      <c r="E9" s="14" t="s">
        <v>283</v>
      </c>
      <c r="F9" s="15">
        <v>144139084</v>
      </c>
      <c r="G9" s="14" t="s">
        <v>284</v>
      </c>
      <c r="H9" s="14" t="s">
        <v>285</v>
      </c>
      <c r="I9" s="14" t="s">
        <v>114</v>
      </c>
      <c r="J9" s="16" t="s">
        <v>349</v>
      </c>
    </row>
    <row r="11" ht="12.75">
      <c r="A11" t="s">
        <v>475</v>
      </c>
    </row>
    <row r="12" ht="12.75">
      <c r="A12"/>
    </row>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L9"/>
  <sheetViews>
    <sheetView zoomScalePageLayoutView="0" workbookViewId="0" topLeftCell="A1">
      <selection activeCell="K1" sqref="K1:K16384"/>
    </sheetView>
  </sheetViews>
  <sheetFormatPr defaultColWidth="10.75390625" defaultRowHeight="12.75"/>
  <cols>
    <col min="1" max="1" width="3.625" style="21" customWidth="1"/>
    <col min="2" max="2" width="19.375" style="21" customWidth="1"/>
    <col min="3" max="3" width="8.625" style="21" customWidth="1"/>
    <col min="4" max="4" width="18.25390625" style="21" customWidth="1"/>
    <col min="5" max="8" width="10.75390625" style="21" customWidth="1"/>
    <col min="9" max="9" width="14.00390625" style="21" customWidth="1"/>
    <col min="10" max="10" width="8.00390625" style="21" customWidth="1"/>
    <col min="11" max="11" width="37.375" style="21" customWidth="1"/>
    <col min="12" max="16384" width="10.75390625" style="21" customWidth="1"/>
  </cols>
  <sheetData>
    <row r="1" spans="2:8" ht="12.75">
      <c r="B1" s="22" t="s">
        <v>197</v>
      </c>
      <c r="E1" s="21" t="s">
        <v>203</v>
      </c>
      <c r="H1" s="45">
        <f>SUM(G6:G8)</f>
        <v>73136644.381045</v>
      </c>
    </row>
    <row r="2" ht="12.75">
      <c r="B2" s="21" t="s">
        <v>374</v>
      </c>
    </row>
    <row r="3" spans="2:6" ht="12.75">
      <c r="B3" s="21" t="s">
        <v>22</v>
      </c>
      <c r="E3" s="118">
        <v>0</v>
      </c>
      <c r="F3" s="21" t="s">
        <v>91</v>
      </c>
    </row>
    <row r="5" spans="2:12" s="29" customFormat="1" ht="45">
      <c r="B5" s="26" t="s">
        <v>261</v>
      </c>
      <c r="C5" s="25" t="s">
        <v>511</v>
      </c>
      <c r="D5" s="26" t="s">
        <v>262</v>
      </c>
      <c r="E5" s="26" t="s">
        <v>371</v>
      </c>
      <c r="F5" s="26" t="s">
        <v>378</v>
      </c>
      <c r="G5" s="26" t="s">
        <v>510</v>
      </c>
      <c r="H5" s="26" t="s">
        <v>263</v>
      </c>
      <c r="I5" s="26" t="s">
        <v>379</v>
      </c>
      <c r="J5" s="27" t="s">
        <v>318</v>
      </c>
      <c r="K5" s="26" t="s">
        <v>380</v>
      </c>
      <c r="L5" s="28"/>
    </row>
    <row r="6" spans="1:12" s="33" customFormat="1" ht="14.25">
      <c r="A6" s="33">
        <v>1</v>
      </c>
      <c r="B6" s="34" t="s">
        <v>381</v>
      </c>
      <c r="C6" s="34" t="s">
        <v>509</v>
      </c>
      <c r="D6" s="34" t="s">
        <v>198</v>
      </c>
      <c r="E6" s="34" t="s">
        <v>199</v>
      </c>
      <c r="F6" s="15">
        <v>643542235</v>
      </c>
      <c r="G6" s="15">
        <f>F6*0.113647</f>
        <v>73136644.381045</v>
      </c>
      <c r="H6" s="34" t="s">
        <v>200</v>
      </c>
      <c r="I6" s="34" t="s">
        <v>201</v>
      </c>
      <c r="J6" s="34" t="s">
        <v>330</v>
      </c>
      <c r="K6" s="35" t="s">
        <v>331</v>
      </c>
      <c r="L6" s="36"/>
    </row>
    <row r="8" ht="12.75">
      <c r="A8" t="s">
        <v>475</v>
      </c>
    </row>
    <row r="9" ht="12.75">
      <c r="A9" t="s">
        <v>441</v>
      </c>
    </row>
  </sheetData>
  <sheetProtection/>
  <printOptions/>
  <pageMargins left="0.75" right="0.75" top="1" bottom="1" header="0.5" footer="0.5"/>
  <pageSetup orientation="portrait" scale="49"/>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K20"/>
  <sheetViews>
    <sheetView zoomScalePageLayoutView="0" workbookViewId="0" topLeftCell="D1">
      <selection activeCell="K1" sqref="K1:K16384"/>
    </sheetView>
  </sheetViews>
  <sheetFormatPr defaultColWidth="11.00390625" defaultRowHeight="12.75"/>
  <cols>
    <col min="1" max="1" width="4.125" style="0" customWidth="1"/>
    <col min="2" max="2" width="24.00390625" style="0" customWidth="1"/>
    <col min="3" max="3" width="9.375" style="0" customWidth="1"/>
    <col min="4" max="4" width="13.00390625" style="0" customWidth="1"/>
    <col min="5" max="5" width="11.125" style="0" customWidth="1"/>
    <col min="6" max="7" width="19.625" style="0" customWidth="1"/>
    <col min="8" max="8" width="17.00390625" style="0" customWidth="1"/>
    <col min="9" max="9" width="11.75390625" style="6" customWidth="1"/>
    <col min="10" max="10" width="11.00390625" style="0" customWidth="1"/>
    <col min="11" max="11" width="40.875" style="0" customWidth="1"/>
  </cols>
  <sheetData>
    <row r="1" spans="2:8" ht="12.75">
      <c r="B1" s="13" t="s">
        <v>477</v>
      </c>
      <c r="E1" s="33" t="s">
        <v>202</v>
      </c>
      <c r="F1" s="48"/>
      <c r="H1" s="44">
        <f>SUM(G6:G15)</f>
        <v>13885941897.603456</v>
      </c>
    </row>
    <row r="2" spans="2:9" ht="12.75">
      <c r="B2" t="s">
        <v>372</v>
      </c>
      <c r="E2" s="46"/>
      <c r="F2" s="47"/>
      <c r="H2" s="6"/>
      <c r="I2"/>
    </row>
    <row r="3" spans="2:9" ht="12.75">
      <c r="B3" s="21" t="s">
        <v>22</v>
      </c>
      <c r="E3" s="119">
        <v>0</v>
      </c>
      <c r="F3" s="21" t="s">
        <v>91</v>
      </c>
      <c r="H3" s="6"/>
      <c r="I3"/>
    </row>
    <row r="5" spans="1:11" s="9" customFormat="1" ht="45">
      <c r="A5" s="8"/>
      <c r="B5" s="10" t="s">
        <v>261</v>
      </c>
      <c r="C5" s="11" t="s">
        <v>511</v>
      </c>
      <c r="D5" s="10" t="s">
        <v>262</v>
      </c>
      <c r="E5" s="10" t="s">
        <v>371</v>
      </c>
      <c r="F5" s="10" t="s">
        <v>378</v>
      </c>
      <c r="G5" s="10" t="s">
        <v>510</v>
      </c>
      <c r="H5" s="10" t="s">
        <v>263</v>
      </c>
      <c r="I5" s="10" t="s">
        <v>379</v>
      </c>
      <c r="J5" s="12" t="s">
        <v>318</v>
      </c>
      <c r="K5" s="10" t="s">
        <v>380</v>
      </c>
    </row>
    <row r="6" spans="1:11" ht="14.25">
      <c r="A6" s="4">
        <v>1</v>
      </c>
      <c r="B6" s="14" t="s">
        <v>215</v>
      </c>
      <c r="C6" s="14" t="s">
        <v>216</v>
      </c>
      <c r="D6" s="14" t="s">
        <v>322</v>
      </c>
      <c r="E6" s="14" t="s">
        <v>323</v>
      </c>
      <c r="F6" s="15">
        <v>19314099416</v>
      </c>
      <c r="G6" s="15">
        <f aca="true" t="shared" si="0" ref="G6:G12">F6*0.134131</f>
        <v>2590619468.767496</v>
      </c>
      <c r="H6" s="14" t="s">
        <v>324</v>
      </c>
      <c r="I6" s="18" t="s">
        <v>325</v>
      </c>
      <c r="J6" s="14" t="s">
        <v>330</v>
      </c>
      <c r="K6" s="16" t="s">
        <v>331</v>
      </c>
    </row>
    <row r="7" spans="1:11" ht="85.5">
      <c r="A7" s="4">
        <v>2</v>
      </c>
      <c r="B7" s="14" t="s">
        <v>219</v>
      </c>
      <c r="C7" s="14" t="s">
        <v>220</v>
      </c>
      <c r="D7" s="14" t="s">
        <v>326</v>
      </c>
      <c r="E7" s="14" t="s">
        <v>327</v>
      </c>
      <c r="F7" s="20">
        <v>35474398619</v>
      </c>
      <c r="G7" s="20">
        <f t="shared" si="0"/>
        <v>4758216561.165089</v>
      </c>
      <c r="H7" s="14" t="s">
        <v>328</v>
      </c>
      <c r="I7" s="18" t="s">
        <v>189</v>
      </c>
      <c r="J7" s="14" t="s">
        <v>114</v>
      </c>
      <c r="K7" s="19" t="s">
        <v>508</v>
      </c>
    </row>
    <row r="8" spans="1:11" ht="14.25">
      <c r="A8" s="4">
        <v>3</v>
      </c>
      <c r="B8" s="14" t="s">
        <v>221</v>
      </c>
      <c r="C8" s="14" t="s">
        <v>222</v>
      </c>
      <c r="D8" s="14" t="s">
        <v>190</v>
      </c>
      <c r="E8" s="14" t="s">
        <v>191</v>
      </c>
      <c r="F8" s="15">
        <v>809001263</v>
      </c>
      <c r="G8" s="15">
        <f t="shared" si="0"/>
        <v>108512148.407453</v>
      </c>
      <c r="H8" s="14" t="s">
        <v>192</v>
      </c>
      <c r="I8" s="18" t="s">
        <v>193</v>
      </c>
      <c r="J8" s="14" t="s">
        <v>330</v>
      </c>
      <c r="K8" s="16" t="s">
        <v>343</v>
      </c>
    </row>
    <row r="9" spans="1:11" ht="14.25">
      <c r="A9" s="4">
        <v>4</v>
      </c>
      <c r="B9" s="14" t="s">
        <v>223</v>
      </c>
      <c r="C9" s="14" t="s">
        <v>224</v>
      </c>
      <c r="D9" s="14" t="s">
        <v>194</v>
      </c>
      <c r="E9" s="14" t="s">
        <v>195</v>
      </c>
      <c r="F9" s="15">
        <v>4404672004</v>
      </c>
      <c r="G9" s="15">
        <f t="shared" si="0"/>
        <v>590803060.568524</v>
      </c>
      <c r="H9" s="14" t="s">
        <v>356</v>
      </c>
      <c r="I9" s="18" t="s">
        <v>357</v>
      </c>
      <c r="J9" s="14" t="s">
        <v>330</v>
      </c>
      <c r="K9" s="16" t="s">
        <v>331</v>
      </c>
    </row>
    <row r="10" spans="1:11" ht="14.25">
      <c r="A10" s="4">
        <v>5</v>
      </c>
      <c r="B10" s="14" t="s">
        <v>225</v>
      </c>
      <c r="C10" s="14" t="s">
        <v>226</v>
      </c>
      <c r="D10" s="14" t="s">
        <v>358</v>
      </c>
      <c r="E10" s="14" t="s">
        <v>359</v>
      </c>
      <c r="F10" s="15">
        <v>7710652632</v>
      </c>
      <c r="G10" s="15">
        <f t="shared" si="0"/>
        <v>1034237548.182792</v>
      </c>
      <c r="H10" s="14" t="s">
        <v>360</v>
      </c>
      <c r="I10" s="18" t="s">
        <v>361</v>
      </c>
      <c r="J10" s="14" t="s">
        <v>114</v>
      </c>
      <c r="K10" s="16" t="s">
        <v>352</v>
      </c>
    </row>
    <row r="11" spans="1:11" ht="14.25">
      <c r="A11" s="4">
        <v>6</v>
      </c>
      <c r="B11" s="14" t="s">
        <v>227</v>
      </c>
      <c r="C11" s="14" t="s">
        <v>228</v>
      </c>
      <c r="D11" s="14" t="s">
        <v>362</v>
      </c>
      <c r="E11" s="14" t="s">
        <v>363</v>
      </c>
      <c r="F11" s="15">
        <v>8603250013</v>
      </c>
      <c r="G11" s="15">
        <f t="shared" si="0"/>
        <v>1153962527.493703</v>
      </c>
      <c r="H11" s="14" t="s">
        <v>364</v>
      </c>
      <c r="I11" s="18" t="s">
        <v>365</v>
      </c>
      <c r="J11" s="14" t="s">
        <v>114</v>
      </c>
      <c r="K11" s="16" t="s">
        <v>508</v>
      </c>
    </row>
    <row r="12" spans="1:11" ht="14.25">
      <c r="A12" s="4">
        <v>7</v>
      </c>
      <c r="B12" s="14" t="s">
        <v>229</v>
      </c>
      <c r="C12" s="14" t="s">
        <v>230</v>
      </c>
      <c r="D12" s="14" t="s">
        <v>366</v>
      </c>
      <c r="E12" s="14" t="s">
        <v>367</v>
      </c>
      <c r="F12" s="15">
        <v>24192995138</v>
      </c>
      <c r="G12" s="15">
        <f t="shared" si="0"/>
        <v>3245030630.855078</v>
      </c>
      <c r="H12" s="14" t="s">
        <v>368</v>
      </c>
      <c r="I12" s="18" t="s">
        <v>338</v>
      </c>
      <c r="J12" s="14" t="s">
        <v>330</v>
      </c>
      <c r="K12" s="16" t="s">
        <v>331</v>
      </c>
    </row>
    <row r="13" spans="1:11" ht="14.25">
      <c r="A13" s="4">
        <v>8</v>
      </c>
      <c r="B13" s="14" t="s">
        <v>231</v>
      </c>
      <c r="C13" s="14" t="s">
        <v>395</v>
      </c>
      <c r="D13" s="14" t="s">
        <v>339</v>
      </c>
      <c r="E13" s="14" t="s">
        <v>340</v>
      </c>
      <c r="F13" s="17" t="s">
        <v>311</v>
      </c>
      <c r="G13" s="15" t="s">
        <v>311</v>
      </c>
      <c r="H13" s="14" t="s">
        <v>217</v>
      </c>
      <c r="I13" s="18" t="s">
        <v>218</v>
      </c>
      <c r="J13" s="14" t="s">
        <v>114</v>
      </c>
      <c r="K13" s="16" t="s">
        <v>341</v>
      </c>
    </row>
    <row r="14" spans="1:11" ht="14.25">
      <c r="A14" s="4">
        <v>9</v>
      </c>
      <c r="B14" s="14" t="s">
        <v>396</v>
      </c>
      <c r="C14" s="14" t="s">
        <v>397</v>
      </c>
      <c r="D14" s="14" t="s">
        <v>105</v>
      </c>
      <c r="E14" s="14" t="s">
        <v>106</v>
      </c>
      <c r="F14" s="15">
        <v>2779394675</v>
      </c>
      <c r="G14" s="15">
        <f>F14*0.134131</f>
        <v>372802987.152425</v>
      </c>
      <c r="H14" s="14" t="s">
        <v>107</v>
      </c>
      <c r="I14" s="18" t="s">
        <v>108</v>
      </c>
      <c r="J14" s="14" t="s">
        <v>330</v>
      </c>
      <c r="K14" s="16" t="s">
        <v>331</v>
      </c>
    </row>
    <row r="15" spans="1:11" ht="14.25">
      <c r="A15" s="4">
        <v>10</v>
      </c>
      <c r="B15" s="14" t="s">
        <v>398</v>
      </c>
      <c r="C15" s="14" t="s">
        <v>377</v>
      </c>
      <c r="D15" s="14" t="s">
        <v>190</v>
      </c>
      <c r="E15" s="14" t="s">
        <v>191</v>
      </c>
      <c r="F15" s="15">
        <v>236760816</v>
      </c>
      <c r="G15" s="15">
        <f>F15*0.134131</f>
        <v>31756965.010896</v>
      </c>
      <c r="H15" s="14" t="s">
        <v>192</v>
      </c>
      <c r="I15" s="18" t="s">
        <v>193</v>
      </c>
      <c r="J15" s="14" t="s">
        <v>114</v>
      </c>
      <c r="K15" s="16" t="s">
        <v>349</v>
      </c>
    </row>
    <row r="19" ht="12.75">
      <c r="A19" t="s">
        <v>475</v>
      </c>
    </row>
    <row r="20" ht="12.75">
      <c r="A20" t="s">
        <v>175</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E1"/>
    </sheetView>
  </sheetViews>
  <sheetFormatPr defaultColWidth="11.00390625" defaultRowHeight="12.75"/>
  <cols>
    <col min="1" max="1" width="33.75390625" style="0" customWidth="1"/>
    <col min="2" max="2" width="11.75390625" style="0" customWidth="1"/>
    <col min="3" max="3" width="11.875" style="0" customWidth="1"/>
    <col min="4" max="4" width="20.75390625" style="0" customWidth="1"/>
    <col min="5" max="5" width="10.125" style="0" customWidth="1"/>
    <col min="6" max="7" width="11.00390625" style="0" customWidth="1"/>
    <col min="8" max="8" width="37.125" style="0" customWidth="1"/>
    <col min="9" max="9" width="18.875" style="0" customWidth="1"/>
  </cols>
  <sheetData>
    <row r="1" spans="1:5" ht="12.75">
      <c r="A1" s="440" t="s">
        <v>6152</v>
      </c>
      <c r="B1" s="440"/>
      <c r="C1" s="440"/>
      <c r="D1" s="440"/>
      <c r="E1" s="440"/>
    </row>
    <row r="2" spans="1:5" ht="42">
      <c r="A2" s="367" t="s">
        <v>6068</v>
      </c>
      <c r="B2" s="368" t="s">
        <v>6069</v>
      </c>
      <c r="C2" s="368" t="s">
        <v>6070</v>
      </c>
      <c r="D2" s="368" t="s">
        <v>6074</v>
      </c>
      <c r="E2" s="368" t="s">
        <v>6071</v>
      </c>
    </row>
    <row r="3" spans="1:5" ht="12.75">
      <c r="A3" s="443" t="s">
        <v>6073</v>
      </c>
      <c r="B3" s="444"/>
      <c r="C3" s="390">
        <v>508</v>
      </c>
      <c r="D3" s="401">
        <v>3837830403597.3022</v>
      </c>
      <c r="E3" s="402">
        <f>D3/D24</f>
        <v>0.3842380729764979</v>
      </c>
    </row>
    <row r="4" spans="1:5" ht="12.75">
      <c r="A4" s="391" t="s">
        <v>5124</v>
      </c>
      <c r="B4" s="392">
        <v>2954</v>
      </c>
      <c r="C4" s="393">
        <v>95</v>
      </c>
      <c r="D4" s="394">
        <v>1378661548624.398</v>
      </c>
      <c r="E4" s="395">
        <f>D4/D24</f>
        <v>0.13802961596054344</v>
      </c>
    </row>
    <row r="5" spans="1:5" ht="21">
      <c r="A5" s="396" t="s">
        <v>5125</v>
      </c>
      <c r="B5" s="365">
        <v>1133</v>
      </c>
      <c r="C5" s="357">
        <v>49</v>
      </c>
      <c r="D5" s="359">
        <v>735381691853</v>
      </c>
      <c r="E5" s="356">
        <f>D5/D24</f>
        <v>0.07362535976444942</v>
      </c>
    </row>
    <row r="6" spans="1:5" ht="12.75">
      <c r="A6" s="396" t="s">
        <v>5020</v>
      </c>
      <c r="B6" s="365">
        <v>3743</v>
      </c>
      <c r="C6" s="354">
        <v>473</v>
      </c>
      <c r="D6" s="355">
        <v>673476999990.7286</v>
      </c>
      <c r="E6" s="356">
        <f>D6/D24</f>
        <v>0.06742755084431902</v>
      </c>
    </row>
    <row r="7" spans="1:5" ht="12.75">
      <c r="A7" s="397" t="s">
        <v>5021</v>
      </c>
      <c r="B7" s="365">
        <v>1420</v>
      </c>
      <c r="C7" s="357">
        <v>96</v>
      </c>
      <c r="D7" s="358">
        <v>641633075257.0431</v>
      </c>
      <c r="E7" s="356">
        <f>D7/D24</f>
        <v>0.06423938279389887</v>
      </c>
    </row>
    <row r="8" spans="1:5" ht="12.75">
      <c r="A8" s="398" t="s">
        <v>1114</v>
      </c>
      <c r="B8" s="392">
        <v>2007</v>
      </c>
      <c r="C8" s="393">
        <v>904</v>
      </c>
      <c r="D8" s="399">
        <v>497188374239.41724</v>
      </c>
      <c r="E8" s="395">
        <f>D8/D24</f>
        <v>0.04977778659656399</v>
      </c>
    </row>
    <row r="9" spans="1:5" ht="12.75">
      <c r="A9" s="362" t="s">
        <v>5059</v>
      </c>
      <c r="B9" s="361">
        <v>250</v>
      </c>
      <c r="C9" s="363">
        <v>33</v>
      </c>
      <c r="D9" s="358">
        <v>448445353753.60004</v>
      </c>
      <c r="E9" s="356">
        <f>D9/D24</f>
        <v>0.04489770532852014</v>
      </c>
    </row>
    <row r="10" spans="1:5" ht="12.75">
      <c r="A10" s="360" t="s">
        <v>5058</v>
      </c>
      <c r="B10" s="361">
        <v>1195</v>
      </c>
      <c r="C10" s="357">
        <v>40</v>
      </c>
      <c r="D10" s="358">
        <v>399800876078.00006</v>
      </c>
      <c r="E10" s="356">
        <f>D10/D24</f>
        <v>0.04002749002523285</v>
      </c>
    </row>
    <row r="11" spans="1:5" ht="12.75">
      <c r="A11" s="360" t="s">
        <v>4850</v>
      </c>
      <c r="B11" s="361">
        <v>395</v>
      </c>
      <c r="C11" s="357">
        <v>66</v>
      </c>
      <c r="D11" s="358">
        <v>282915336219.9999</v>
      </c>
      <c r="E11" s="356">
        <f>D11/D24</f>
        <v>0.028325077497634313</v>
      </c>
    </row>
    <row r="12" spans="1:5" ht="12.75">
      <c r="A12" s="400" t="s">
        <v>5057</v>
      </c>
      <c r="B12" s="361">
        <v>293</v>
      </c>
      <c r="C12" s="357">
        <v>14</v>
      </c>
      <c r="D12" s="358">
        <v>244509860439.28534</v>
      </c>
      <c r="E12" s="356">
        <f>D12/D24</f>
        <v>0.02447997637177546</v>
      </c>
    </row>
    <row r="13" spans="1:5" ht="12.75">
      <c r="A13" s="360" t="s">
        <v>5056</v>
      </c>
      <c r="B13" s="361">
        <v>1558</v>
      </c>
      <c r="C13" s="357">
        <v>45</v>
      </c>
      <c r="D13" s="358">
        <v>217859403914.90002</v>
      </c>
      <c r="E13" s="356">
        <f>D13/D24</f>
        <v>0.0218117709061886</v>
      </c>
    </row>
    <row r="14" spans="1:5" ht="12.75">
      <c r="A14" s="360" t="s">
        <v>5055</v>
      </c>
      <c r="B14" s="361">
        <v>236</v>
      </c>
      <c r="C14" s="357">
        <v>61</v>
      </c>
      <c r="D14" s="358">
        <v>130353644373.1</v>
      </c>
      <c r="E14" s="356">
        <f>D14/D24</f>
        <v>0.013050819825815104</v>
      </c>
    </row>
    <row r="15" spans="1:5" ht="12.75">
      <c r="A15" s="360" t="s">
        <v>5054</v>
      </c>
      <c r="B15" s="361">
        <v>373</v>
      </c>
      <c r="C15" s="357">
        <v>12</v>
      </c>
      <c r="D15" s="358">
        <v>122876995705.20349</v>
      </c>
      <c r="E15" s="356">
        <f>D15/D24</f>
        <v>0.012302268489679434</v>
      </c>
    </row>
    <row r="16" spans="1:5" ht="12.75">
      <c r="A16" s="360" t="s">
        <v>4923</v>
      </c>
      <c r="B16" s="361">
        <v>5047</v>
      </c>
      <c r="C16" s="357">
        <v>58</v>
      </c>
      <c r="D16" s="358">
        <v>106641745056.54999</v>
      </c>
      <c r="E16" s="356">
        <f>D16/D24</f>
        <v>0.010676818491242343</v>
      </c>
    </row>
    <row r="17" spans="1:5" ht="12.75">
      <c r="A17" s="360" t="s">
        <v>5052</v>
      </c>
      <c r="B17" s="361">
        <v>1808</v>
      </c>
      <c r="C17" s="357">
        <v>36</v>
      </c>
      <c r="D17" s="358">
        <v>98101061350.704</v>
      </c>
      <c r="E17" s="356">
        <f>D17/D24</f>
        <v>0.009821737493926761</v>
      </c>
    </row>
    <row r="18" spans="1:5" ht="12.75">
      <c r="A18" s="360" t="s">
        <v>5050</v>
      </c>
      <c r="B18" s="361">
        <v>2291</v>
      </c>
      <c r="C18" s="357">
        <v>49</v>
      </c>
      <c r="D18" s="358">
        <v>82754254796.1297</v>
      </c>
      <c r="E18" s="356">
        <f>D18/D24</f>
        <v>0.008285237243330629</v>
      </c>
    </row>
    <row r="19" spans="1:5" ht="12.75">
      <c r="A19" s="360" t="s">
        <v>5049</v>
      </c>
      <c r="B19" s="361">
        <v>899</v>
      </c>
      <c r="C19" s="357">
        <v>26</v>
      </c>
      <c r="D19" s="358">
        <v>42507038700</v>
      </c>
      <c r="E19" s="356">
        <f>D19/D24</f>
        <v>0.004255743719867408</v>
      </c>
    </row>
    <row r="20" spans="1:5" ht="31.5">
      <c r="A20" s="364" t="s">
        <v>5128</v>
      </c>
      <c r="B20" s="365">
        <v>775</v>
      </c>
      <c r="C20" s="357">
        <v>18</v>
      </c>
      <c r="D20" s="359">
        <v>21811790438.750214</v>
      </c>
      <c r="E20" s="356">
        <f>D20/D24</f>
        <v>0.0021837651602574517</v>
      </c>
    </row>
    <row r="21" spans="1:5" ht="18" customHeight="1">
      <c r="A21" s="364" t="s">
        <v>5126</v>
      </c>
      <c r="B21" s="357">
        <v>755</v>
      </c>
      <c r="C21" s="357">
        <v>71</v>
      </c>
      <c r="D21" s="359">
        <v>17543549492.644375</v>
      </c>
      <c r="E21" s="356">
        <f>D21/D24</f>
        <v>0.0017564350013755336</v>
      </c>
    </row>
    <row r="22" spans="1:5" ht="30" customHeight="1">
      <c r="A22" s="403" t="s">
        <v>5127</v>
      </c>
      <c r="B22" s="404">
        <v>3319</v>
      </c>
      <c r="C22" s="405">
        <v>13</v>
      </c>
      <c r="D22" s="406">
        <v>7864530503</v>
      </c>
      <c r="E22" s="407">
        <f>D22/D24</f>
        <v>0.000787385508881566</v>
      </c>
    </row>
    <row r="23" spans="1:5" ht="27" customHeight="1" thickBot="1">
      <c r="A23" s="445" t="s">
        <v>6075</v>
      </c>
      <c r="B23" s="446"/>
      <c r="C23" s="446"/>
      <c r="D23" s="408">
        <f>SUM(D4:D22)</f>
        <v>6150327130786.454</v>
      </c>
      <c r="E23" s="409"/>
    </row>
    <row r="24" spans="1:4" ht="25.5" customHeight="1" thickTop="1">
      <c r="A24" s="441" t="s">
        <v>6072</v>
      </c>
      <c r="B24" s="442"/>
      <c r="C24" s="442"/>
      <c r="D24" s="410">
        <f>SUM(D3:D22)</f>
        <v>9988157534383.754</v>
      </c>
    </row>
  </sheetData>
  <sheetProtection/>
  <mergeCells count="4">
    <mergeCell ref="A1:E1"/>
    <mergeCell ref="A24:C24"/>
    <mergeCell ref="A3:B3"/>
    <mergeCell ref="A23:C23"/>
  </mergeCells>
  <printOptions/>
  <pageMargins left="0.75" right="0.75" top="1" bottom="1" header="0.5" footer="0.5"/>
  <pageSetup orientation="portrait"/>
  <ignoredErrors>
    <ignoredError sqref="D23" formulaRange="1"/>
  </ignoredErrors>
</worksheet>
</file>

<file path=xl/worksheets/sheet20.xml><?xml version="1.0" encoding="utf-8"?>
<worksheet xmlns="http://schemas.openxmlformats.org/spreadsheetml/2006/main" xmlns:r="http://schemas.openxmlformats.org/officeDocument/2006/relationships">
  <dimension ref="A1:J8"/>
  <sheetViews>
    <sheetView zoomScalePageLayoutView="0" workbookViewId="0" topLeftCell="A1">
      <selection activeCell="F3" sqref="F3"/>
    </sheetView>
  </sheetViews>
  <sheetFormatPr defaultColWidth="11.00390625" defaultRowHeight="12.75"/>
  <cols>
    <col min="1" max="1" width="4.25390625" style="0" customWidth="1"/>
    <col min="2" max="2" width="17.25390625" style="0" customWidth="1"/>
    <col min="3" max="3" width="11.00390625" style="0" customWidth="1"/>
    <col min="4" max="4" width="12.00390625" style="0" customWidth="1"/>
  </cols>
  <sheetData>
    <row r="1" spans="2:9" ht="12.75">
      <c r="B1" s="13" t="s">
        <v>152</v>
      </c>
      <c r="E1" s="33" t="s">
        <v>202</v>
      </c>
      <c r="F1" s="48"/>
      <c r="H1" s="44">
        <f>SUM(G6:G15)</f>
        <v>0</v>
      </c>
      <c r="I1" s="6"/>
    </row>
    <row r="2" spans="2:9" ht="12.75">
      <c r="B2" t="s">
        <v>373</v>
      </c>
      <c r="I2" s="6"/>
    </row>
    <row r="3" spans="2:9" ht="12.75">
      <c r="B3" s="21" t="s">
        <v>22</v>
      </c>
      <c r="E3" s="119">
        <v>0</v>
      </c>
      <c r="F3" s="21" t="s">
        <v>91</v>
      </c>
      <c r="I3" s="6"/>
    </row>
    <row r="4" ht="12.75">
      <c r="I4" s="6"/>
    </row>
    <row r="5" spans="1:10" s="9" customFormat="1" ht="45">
      <c r="A5" s="8"/>
      <c r="B5" s="10" t="s">
        <v>261</v>
      </c>
      <c r="C5" s="11" t="s">
        <v>511</v>
      </c>
      <c r="D5" s="10" t="s">
        <v>262</v>
      </c>
      <c r="E5" s="10" t="s">
        <v>371</v>
      </c>
      <c r="F5" s="10" t="s">
        <v>109</v>
      </c>
      <c r="G5" s="10" t="s">
        <v>263</v>
      </c>
      <c r="H5" s="10" t="s">
        <v>379</v>
      </c>
      <c r="I5" s="12" t="s">
        <v>318</v>
      </c>
      <c r="J5" s="10" t="s">
        <v>380</v>
      </c>
    </row>
    <row r="6" ht="12.75">
      <c r="B6" t="s">
        <v>399</v>
      </c>
    </row>
    <row r="8" ht="12.75">
      <c r="A8" t="s">
        <v>176</v>
      </c>
    </row>
  </sheetData>
  <sheetProtection/>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J8"/>
  <sheetViews>
    <sheetView zoomScalePageLayoutView="0" workbookViewId="0" topLeftCell="A1">
      <selection activeCell="O32" sqref="O32"/>
    </sheetView>
  </sheetViews>
  <sheetFormatPr defaultColWidth="11.00390625" defaultRowHeight="12.75"/>
  <cols>
    <col min="1" max="1" width="3.875" style="0" customWidth="1"/>
    <col min="2" max="2" width="17.25390625" style="0" customWidth="1"/>
    <col min="3" max="3" width="7.625" style="0" customWidth="1"/>
  </cols>
  <sheetData>
    <row r="1" spans="2:9" ht="12.75">
      <c r="B1" s="13" t="s">
        <v>236</v>
      </c>
      <c r="E1" s="33" t="s">
        <v>202</v>
      </c>
      <c r="F1" s="48"/>
      <c r="H1" s="44">
        <f>SUM(G6:G15)</f>
        <v>0</v>
      </c>
      <c r="I1" s="6"/>
    </row>
    <row r="2" spans="1:9" ht="15">
      <c r="A2" s="2"/>
      <c r="B2" t="s">
        <v>373</v>
      </c>
      <c r="I2" s="6"/>
    </row>
    <row r="3" spans="2:9" ht="12.75">
      <c r="B3" s="21" t="s">
        <v>22</v>
      </c>
      <c r="E3" s="119">
        <v>0</v>
      </c>
      <c r="F3" s="21" t="s">
        <v>91</v>
      </c>
      <c r="I3" s="6"/>
    </row>
    <row r="4" ht="12.75">
      <c r="I4" s="6"/>
    </row>
    <row r="5" spans="2:10" ht="45">
      <c r="B5" s="10" t="s">
        <v>261</v>
      </c>
      <c r="C5" s="11" t="s">
        <v>511</v>
      </c>
      <c r="D5" s="10" t="s">
        <v>262</v>
      </c>
      <c r="E5" s="10" t="s">
        <v>371</v>
      </c>
      <c r="F5" s="10" t="s">
        <v>109</v>
      </c>
      <c r="G5" s="10" t="s">
        <v>263</v>
      </c>
      <c r="H5" s="10" t="s">
        <v>379</v>
      </c>
      <c r="I5" s="12" t="s">
        <v>318</v>
      </c>
      <c r="J5" s="10" t="s">
        <v>380</v>
      </c>
    </row>
    <row r="6" ht="12.75">
      <c r="B6" t="s">
        <v>399</v>
      </c>
    </row>
    <row r="8" ht="12.75">
      <c r="A8" t="s">
        <v>176</v>
      </c>
    </row>
  </sheetData>
  <sheetProtection/>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U8"/>
  <sheetViews>
    <sheetView zoomScalePageLayoutView="0" workbookViewId="0" topLeftCell="A1">
      <selection activeCell="F23" sqref="F23"/>
    </sheetView>
  </sheetViews>
  <sheetFormatPr defaultColWidth="11.00390625" defaultRowHeight="12.75"/>
  <cols>
    <col min="1" max="1" width="4.125" style="0" customWidth="1"/>
    <col min="2" max="2" width="20.25390625" style="0" customWidth="1"/>
    <col min="3" max="3" width="6.625" style="0" customWidth="1"/>
    <col min="4" max="4" width="12.00390625" style="0" customWidth="1"/>
    <col min="5" max="10" width="11.00390625" style="0" customWidth="1"/>
    <col min="11" max="11" width="17.875" style="0" customWidth="1"/>
  </cols>
  <sheetData>
    <row r="1" spans="2:9" ht="12.75">
      <c r="B1" s="13" t="s">
        <v>237</v>
      </c>
      <c r="E1" s="33" t="s">
        <v>202</v>
      </c>
      <c r="F1" s="48"/>
      <c r="H1" s="44">
        <f>SUM(G6:G15)</f>
        <v>0</v>
      </c>
      <c r="I1" s="6"/>
    </row>
    <row r="2" spans="2:9" ht="12.75">
      <c r="B2" t="s">
        <v>373</v>
      </c>
      <c r="I2" s="6"/>
    </row>
    <row r="3" spans="2:9" ht="12.75">
      <c r="B3" s="21" t="s">
        <v>22</v>
      </c>
      <c r="E3" s="119">
        <v>0</v>
      </c>
      <c r="F3" s="21" t="s">
        <v>91</v>
      </c>
      <c r="I3" s="6"/>
    </row>
    <row r="4" ht="12.75">
      <c r="I4" s="6"/>
    </row>
    <row r="5" spans="1:21" ht="45">
      <c r="A5" s="2"/>
      <c r="B5" s="10" t="s">
        <v>261</v>
      </c>
      <c r="C5" s="11" t="s">
        <v>511</v>
      </c>
      <c r="D5" s="10" t="s">
        <v>262</v>
      </c>
      <c r="E5" s="10" t="s">
        <v>371</v>
      </c>
      <c r="F5" s="10" t="s">
        <v>109</v>
      </c>
      <c r="G5" s="10" t="s">
        <v>263</v>
      </c>
      <c r="H5" s="10" t="s">
        <v>379</v>
      </c>
      <c r="I5" s="12" t="s">
        <v>318</v>
      </c>
      <c r="J5" s="10" t="s">
        <v>380</v>
      </c>
      <c r="K5" s="2"/>
      <c r="L5" s="5"/>
      <c r="M5" s="2"/>
      <c r="N5" s="2"/>
      <c r="O5" s="3"/>
      <c r="P5" s="3"/>
      <c r="Q5" s="2"/>
      <c r="R5" s="2"/>
      <c r="S5" s="2"/>
      <c r="T5" s="2"/>
      <c r="U5" s="1"/>
    </row>
    <row r="6" ht="12.75">
      <c r="B6" t="s">
        <v>399</v>
      </c>
    </row>
    <row r="8" ht="12.75">
      <c r="A8" t="s">
        <v>176</v>
      </c>
    </row>
  </sheetData>
  <sheetProtection/>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M481"/>
  <sheetViews>
    <sheetView zoomScale="85" zoomScaleNormal="85" zoomScalePageLayoutView="0" workbookViewId="0" topLeftCell="A438">
      <selection activeCell="G438" sqref="G438"/>
    </sheetView>
  </sheetViews>
  <sheetFormatPr defaultColWidth="7.75390625" defaultRowHeight="12.75"/>
  <cols>
    <col min="1" max="1" width="4.125" style="133" customWidth="1"/>
    <col min="2" max="2" width="34.125" style="133" customWidth="1"/>
    <col min="3" max="3" width="4.75390625" style="146" customWidth="1"/>
    <col min="4" max="4" width="12.75390625" style="140" customWidth="1"/>
    <col min="5" max="5" width="12.625" style="140" customWidth="1"/>
    <col min="6" max="6" width="15.25390625" style="174" customWidth="1"/>
    <col min="7" max="7" width="21.75390625" style="174" customWidth="1"/>
    <col min="8" max="8" width="20.00390625" style="174" customWidth="1"/>
    <col min="9" max="9" width="15.875" style="174" customWidth="1"/>
    <col min="10" max="10" width="16.00390625" style="146" customWidth="1"/>
    <col min="11" max="16384" width="7.75390625" style="133" customWidth="1"/>
  </cols>
  <sheetData>
    <row r="1" spans="2:10" ht="12.75">
      <c r="B1" s="134" t="s">
        <v>878</v>
      </c>
      <c r="C1" s="135"/>
      <c r="D1" s="136" t="s">
        <v>202</v>
      </c>
      <c r="E1" s="136"/>
      <c r="F1" s="137"/>
      <c r="G1" s="137"/>
      <c r="H1" s="138">
        <f>SUM(G6:G478)</f>
        <v>673476999990.7286</v>
      </c>
      <c r="I1" s="138"/>
      <c r="J1" s="133"/>
    </row>
    <row r="2" spans="2:10" ht="12.75">
      <c r="B2" s="135" t="s">
        <v>879</v>
      </c>
      <c r="C2" s="135"/>
      <c r="D2" s="136"/>
      <c r="E2" s="136"/>
      <c r="F2" s="135"/>
      <c r="G2" s="135"/>
      <c r="H2" s="139"/>
      <c r="I2" s="139"/>
      <c r="J2" s="133"/>
    </row>
    <row r="3" spans="2:10" ht="12.75">
      <c r="B3" s="135" t="s">
        <v>880</v>
      </c>
      <c r="C3" s="135"/>
      <c r="D3" s="136"/>
      <c r="E3" s="118">
        <f>COUNTIF(H6:I478,"NY*")</f>
        <v>95</v>
      </c>
      <c r="F3" s="135" t="s">
        <v>826</v>
      </c>
      <c r="G3" s="135"/>
      <c r="H3" s="139"/>
      <c r="I3" s="139"/>
      <c r="J3" s="133"/>
    </row>
    <row r="4" spans="3:10" ht="12.75">
      <c r="C4" s="133"/>
      <c r="F4" s="133"/>
      <c r="G4" s="133"/>
      <c r="H4" s="133"/>
      <c r="I4" s="133"/>
      <c r="J4" s="133"/>
    </row>
    <row r="5" spans="1:10" ht="38.25">
      <c r="A5" s="141"/>
      <c r="B5" s="142" t="s">
        <v>240</v>
      </c>
      <c r="C5" s="142" t="s">
        <v>241</v>
      </c>
      <c r="D5" s="142" t="s">
        <v>262</v>
      </c>
      <c r="E5" s="142" t="s">
        <v>371</v>
      </c>
      <c r="F5" s="142" t="s">
        <v>881</v>
      </c>
      <c r="G5" s="142" t="s">
        <v>510</v>
      </c>
      <c r="H5" s="142" t="s">
        <v>316</v>
      </c>
      <c r="I5" s="142" t="s">
        <v>317</v>
      </c>
      <c r="J5" s="142" t="s">
        <v>49</v>
      </c>
    </row>
    <row r="6" spans="1:13" ht="12.75">
      <c r="A6" s="133">
        <v>1</v>
      </c>
      <c r="B6" s="121" t="s">
        <v>1572</v>
      </c>
      <c r="C6" s="130" t="s">
        <v>1573</v>
      </c>
      <c r="D6" s="144" t="s">
        <v>605</v>
      </c>
      <c r="E6" s="144" t="s">
        <v>839</v>
      </c>
      <c r="F6" s="169">
        <v>64905180656.52</v>
      </c>
      <c r="G6" s="169">
        <f aca="true" t="shared" si="0" ref="G6:G69">F6*0.723864</f>
        <v>46982523690.75119</v>
      </c>
      <c r="H6" s="170" t="s">
        <v>234</v>
      </c>
      <c r="I6" s="144" t="s">
        <v>844</v>
      </c>
      <c r="J6" s="144" t="s">
        <v>900</v>
      </c>
      <c r="M6" s="140"/>
    </row>
    <row r="7" spans="1:10" ht="12.75">
      <c r="A7" s="133">
        <v>2</v>
      </c>
      <c r="B7" s="121" t="s">
        <v>1646</v>
      </c>
      <c r="C7" s="130" t="s">
        <v>1647</v>
      </c>
      <c r="D7" s="144" t="s">
        <v>605</v>
      </c>
      <c r="E7" s="144" t="s">
        <v>839</v>
      </c>
      <c r="F7" s="169">
        <v>50444946169.4</v>
      </c>
      <c r="G7" s="169">
        <f t="shared" si="0"/>
        <v>36515280513.96656</v>
      </c>
      <c r="H7" s="170" t="s">
        <v>234</v>
      </c>
      <c r="I7" s="144" t="s">
        <v>844</v>
      </c>
      <c r="J7" s="144" t="s">
        <v>541</v>
      </c>
    </row>
    <row r="8" spans="1:10" ht="12.75">
      <c r="A8" s="133">
        <v>3</v>
      </c>
      <c r="B8" s="121" t="s">
        <v>857</v>
      </c>
      <c r="C8" s="130" t="s">
        <v>858</v>
      </c>
      <c r="D8" s="144" t="s">
        <v>605</v>
      </c>
      <c r="E8" s="144" t="s">
        <v>839</v>
      </c>
      <c r="F8" s="169">
        <v>48706369272.4</v>
      </c>
      <c r="G8" s="169">
        <f t="shared" si="0"/>
        <v>35256787286.99655</v>
      </c>
      <c r="H8" s="170" t="s">
        <v>1889</v>
      </c>
      <c r="I8" s="144" t="s">
        <v>844</v>
      </c>
      <c r="J8" s="144" t="s">
        <v>900</v>
      </c>
    </row>
    <row r="9" spans="1:10" ht="12.75">
      <c r="A9" s="133">
        <v>4</v>
      </c>
      <c r="B9" s="121" t="s">
        <v>1209</v>
      </c>
      <c r="C9" s="130" t="s">
        <v>1210</v>
      </c>
      <c r="D9" s="144" t="s">
        <v>605</v>
      </c>
      <c r="E9" s="144" t="s">
        <v>839</v>
      </c>
      <c r="F9" s="169">
        <v>47398779477.31</v>
      </c>
      <c r="G9" s="169">
        <f t="shared" si="0"/>
        <v>34310270107.563522</v>
      </c>
      <c r="H9" s="170" t="s">
        <v>1890</v>
      </c>
      <c r="I9" s="144" t="s">
        <v>844</v>
      </c>
      <c r="J9" s="144" t="s">
        <v>541</v>
      </c>
    </row>
    <row r="10" spans="1:10" ht="12.75">
      <c r="A10" s="133">
        <v>5</v>
      </c>
      <c r="B10" s="121" t="s">
        <v>1155</v>
      </c>
      <c r="C10" s="130" t="s">
        <v>173</v>
      </c>
      <c r="D10" s="144" t="s">
        <v>605</v>
      </c>
      <c r="E10" s="144" t="s">
        <v>839</v>
      </c>
      <c r="F10" s="169">
        <v>37845295841.15</v>
      </c>
      <c r="G10" s="169">
        <f t="shared" si="0"/>
        <v>27394847228.7582</v>
      </c>
      <c r="H10" s="170" t="s">
        <v>1889</v>
      </c>
      <c r="I10" s="144" t="s">
        <v>1108</v>
      </c>
      <c r="J10" s="144" t="s">
        <v>900</v>
      </c>
    </row>
    <row r="11" spans="1:10" ht="12.75">
      <c r="A11" s="133">
        <v>6</v>
      </c>
      <c r="B11" s="121" t="s">
        <v>1790</v>
      </c>
      <c r="C11" s="130" t="s">
        <v>1791</v>
      </c>
      <c r="D11" s="144" t="s">
        <v>605</v>
      </c>
      <c r="E11" s="144" t="s">
        <v>839</v>
      </c>
      <c r="F11" s="169">
        <v>35823207018.6</v>
      </c>
      <c r="G11" s="169">
        <f t="shared" si="0"/>
        <v>25931129925.311867</v>
      </c>
      <c r="H11" s="170" t="s">
        <v>234</v>
      </c>
      <c r="I11" s="144" t="s">
        <v>844</v>
      </c>
      <c r="J11" s="144" t="s">
        <v>541</v>
      </c>
    </row>
    <row r="12" spans="1:10" ht="12.75">
      <c r="A12" s="133">
        <v>7</v>
      </c>
      <c r="B12" s="121" t="s">
        <v>1505</v>
      </c>
      <c r="C12" s="130" t="s">
        <v>1506</v>
      </c>
      <c r="D12" s="144" t="s">
        <v>605</v>
      </c>
      <c r="E12" s="144" t="s">
        <v>839</v>
      </c>
      <c r="F12" s="169">
        <v>32086636229.89</v>
      </c>
      <c r="G12" s="169">
        <f t="shared" si="0"/>
        <v>23226360847.913094</v>
      </c>
      <c r="H12" s="170" t="s">
        <v>234</v>
      </c>
      <c r="I12" s="144" t="s">
        <v>844</v>
      </c>
      <c r="J12" s="144" t="s">
        <v>541</v>
      </c>
    </row>
    <row r="13" spans="1:10" ht="12.75">
      <c r="A13" s="133">
        <v>8</v>
      </c>
      <c r="B13" s="121" t="s">
        <v>1083</v>
      </c>
      <c r="C13" s="130" t="s">
        <v>1084</v>
      </c>
      <c r="D13" s="144" t="s">
        <v>605</v>
      </c>
      <c r="E13" s="144" t="s">
        <v>839</v>
      </c>
      <c r="F13" s="169">
        <v>26009254368.4</v>
      </c>
      <c r="G13" s="169">
        <f t="shared" si="0"/>
        <v>18827162904.1275</v>
      </c>
      <c r="H13" s="170" t="s">
        <v>234</v>
      </c>
      <c r="I13" s="144" t="s">
        <v>844</v>
      </c>
      <c r="J13" s="144" t="s">
        <v>900</v>
      </c>
    </row>
    <row r="14" spans="1:10" ht="12.75">
      <c r="A14" s="133">
        <v>9</v>
      </c>
      <c r="B14" s="126" t="s">
        <v>1351</v>
      </c>
      <c r="C14" s="127" t="s">
        <v>1352</v>
      </c>
      <c r="D14" s="143" t="s">
        <v>605</v>
      </c>
      <c r="E14" s="143" t="s">
        <v>839</v>
      </c>
      <c r="F14" s="171">
        <v>24049137465</v>
      </c>
      <c r="G14" s="171">
        <f t="shared" si="0"/>
        <v>17408304841.96476</v>
      </c>
      <c r="H14" s="172" t="s">
        <v>1891</v>
      </c>
      <c r="I14" s="143" t="s">
        <v>1892</v>
      </c>
      <c r="J14" s="143" t="s">
        <v>900</v>
      </c>
    </row>
    <row r="15" spans="1:10" ht="12.75">
      <c r="A15" s="133">
        <v>10</v>
      </c>
      <c r="B15" s="121" t="s">
        <v>1405</v>
      </c>
      <c r="C15" s="130" t="s">
        <v>1406</v>
      </c>
      <c r="D15" s="144" t="s">
        <v>605</v>
      </c>
      <c r="E15" s="144" t="s">
        <v>839</v>
      </c>
      <c r="F15" s="169">
        <v>23728450698.89</v>
      </c>
      <c r="G15" s="169">
        <f t="shared" si="0"/>
        <v>17176171236.70131</v>
      </c>
      <c r="H15" s="170" t="s">
        <v>1889</v>
      </c>
      <c r="I15" s="144" t="s">
        <v>844</v>
      </c>
      <c r="J15" s="144" t="s">
        <v>900</v>
      </c>
    </row>
    <row r="16" spans="1:10" ht="12.75">
      <c r="A16" s="133">
        <v>11</v>
      </c>
      <c r="B16" s="121" t="s">
        <v>1578</v>
      </c>
      <c r="C16" s="130" t="s">
        <v>1579</v>
      </c>
      <c r="D16" s="144" t="s">
        <v>605</v>
      </c>
      <c r="E16" s="144" t="s">
        <v>839</v>
      </c>
      <c r="F16" s="169">
        <v>23485366842.8</v>
      </c>
      <c r="G16" s="169">
        <f t="shared" si="0"/>
        <v>17000211584.296577</v>
      </c>
      <c r="H16" s="170" t="s">
        <v>1889</v>
      </c>
      <c r="I16" s="144" t="s">
        <v>844</v>
      </c>
      <c r="J16" s="144" t="s">
        <v>900</v>
      </c>
    </row>
    <row r="17" spans="1:10" ht="12.75">
      <c r="A17" s="133">
        <v>12</v>
      </c>
      <c r="B17" s="121" t="s">
        <v>1615</v>
      </c>
      <c r="C17" s="130" t="s">
        <v>1616</v>
      </c>
      <c r="D17" s="144" t="s">
        <v>605</v>
      </c>
      <c r="E17" s="144" t="s">
        <v>839</v>
      </c>
      <c r="F17" s="169">
        <v>18857989995.52</v>
      </c>
      <c r="G17" s="169">
        <f t="shared" si="0"/>
        <v>13650620070.117088</v>
      </c>
      <c r="H17" s="170" t="s">
        <v>1889</v>
      </c>
      <c r="I17" s="144" t="s">
        <v>844</v>
      </c>
      <c r="J17" s="144" t="s">
        <v>541</v>
      </c>
    </row>
    <row r="18" spans="1:10" ht="12.75">
      <c r="A18" s="133">
        <v>13</v>
      </c>
      <c r="B18" s="121" t="s">
        <v>1046</v>
      </c>
      <c r="C18" s="130" t="s">
        <v>1047</v>
      </c>
      <c r="D18" s="144" t="s">
        <v>605</v>
      </c>
      <c r="E18" s="144" t="s">
        <v>839</v>
      </c>
      <c r="F18" s="169">
        <v>16369511794.93</v>
      </c>
      <c r="G18" s="169">
        <f t="shared" si="0"/>
        <v>11849300285.925209</v>
      </c>
      <c r="H18" s="170" t="s">
        <v>1889</v>
      </c>
      <c r="I18" s="144" t="s">
        <v>844</v>
      </c>
      <c r="J18" s="144" t="s">
        <v>541</v>
      </c>
    </row>
    <row r="19" spans="1:10" ht="12.75">
      <c r="A19" s="133">
        <v>14</v>
      </c>
      <c r="B19" s="121" t="s">
        <v>1385</v>
      </c>
      <c r="C19" s="130" t="s">
        <v>1386</v>
      </c>
      <c r="D19" s="144" t="s">
        <v>605</v>
      </c>
      <c r="E19" s="144" t="s">
        <v>839</v>
      </c>
      <c r="F19" s="169">
        <v>15811672204.89</v>
      </c>
      <c r="G19" s="169">
        <f t="shared" si="0"/>
        <v>11445500288.920494</v>
      </c>
      <c r="H19" s="170" t="s">
        <v>234</v>
      </c>
      <c r="I19" s="144" t="s">
        <v>844</v>
      </c>
      <c r="J19" s="144" t="s">
        <v>541</v>
      </c>
    </row>
    <row r="20" spans="1:10" ht="12.75">
      <c r="A20" s="133">
        <v>15</v>
      </c>
      <c r="B20" s="121" t="s">
        <v>1102</v>
      </c>
      <c r="C20" s="130" t="s">
        <v>1103</v>
      </c>
      <c r="D20" s="144" t="s">
        <v>605</v>
      </c>
      <c r="E20" s="144" t="s">
        <v>839</v>
      </c>
      <c r="F20" s="169">
        <v>13948641128.7</v>
      </c>
      <c r="G20" s="169">
        <f t="shared" si="0"/>
        <v>10096919161.985296</v>
      </c>
      <c r="H20" s="170" t="s">
        <v>1474</v>
      </c>
      <c r="I20" s="144" t="s">
        <v>844</v>
      </c>
      <c r="J20" s="144" t="s">
        <v>541</v>
      </c>
    </row>
    <row r="21" spans="1:10" ht="12.75">
      <c r="A21" s="133">
        <v>16</v>
      </c>
      <c r="B21" s="121" t="s">
        <v>1523</v>
      </c>
      <c r="C21" s="130" t="s">
        <v>1524</v>
      </c>
      <c r="D21" s="144" t="s">
        <v>605</v>
      </c>
      <c r="E21" s="144" t="s">
        <v>839</v>
      </c>
      <c r="F21" s="169">
        <v>13685196035.45</v>
      </c>
      <c r="G21" s="169">
        <f t="shared" si="0"/>
        <v>9906220743.004978</v>
      </c>
      <c r="H21" s="170" t="s">
        <v>1889</v>
      </c>
      <c r="I21" s="144" t="s">
        <v>844</v>
      </c>
      <c r="J21" s="144" t="s">
        <v>900</v>
      </c>
    </row>
    <row r="22" spans="1:10" ht="12.75">
      <c r="A22" s="133">
        <v>17</v>
      </c>
      <c r="B22" s="126" t="s">
        <v>859</v>
      </c>
      <c r="C22" s="127" t="s">
        <v>860</v>
      </c>
      <c r="D22" s="143" t="s">
        <v>605</v>
      </c>
      <c r="E22" s="143" t="s">
        <v>839</v>
      </c>
      <c r="F22" s="171">
        <v>13317462764.64</v>
      </c>
      <c r="G22" s="171">
        <f t="shared" si="0"/>
        <v>9640031866.663368</v>
      </c>
      <c r="H22" s="172" t="s">
        <v>234</v>
      </c>
      <c r="I22" s="143" t="s">
        <v>38</v>
      </c>
      <c r="J22" s="143" t="s">
        <v>900</v>
      </c>
    </row>
    <row r="23" spans="1:10" ht="12.75">
      <c r="A23" s="133">
        <v>18</v>
      </c>
      <c r="B23" s="121" t="s">
        <v>1802</v>
      </c>
      <c r="C23" s="130" t="s">
        <v>1803</v>
      </c>
      <c r="D23" s="144" t="s">
        <v>605</v>
      </c>
      <c r="E23" s="144" t="s">
        <v>839</v>
      </c>
      <c r="F23" s="169">
        <v>12852657834.31</v>
      </c>
      <c r="G23" s="169">
        <f t="shared" si="0"/>
        <v>9303576310.574972</v>
      </c>
      <c r="H23" s="170" t="s">
        <v>234</v>
      </c>
      <c r="I23" s="144" t="s">
        <v>844</v>
      </c>
      <c r="J23" s="144" t="s">
        <v>900</v>
      </c>
    </row>
    <row r="24" spans="1:10" ht="12.75">
      <c r="A24" s="133">
        <v>19</v>
      </c>
      <c r="B24" s="126" t="s">
        <v>1142</v>
      </c>
      <c r="C24" s="127" t="s">
        <v>1143</v>
      </c>
      <c r="D24" s="143" t="s">
        <v>605</v>
      </c>
      <c r="E24" s="143" t="s">
        <v>839</v>
      </c>
      <c r="F24" s="171">
        <v>11834633693.25</v>
      </c>
      <c r="G24" s="171">
        <f t="shared" si="0"/>
        <v>8566665283.730718</v>
      </c>
      <c r="H24" s="172" t="s">
        <v>1889</v>
      </c>
      <c r="I24" s="143" t="s">
        <v>1893</v>
      </c>
      <c r="J24" s="143" t="s">
        <v>900</v>
      </c>
    </row>
    <row r="25" spans="1:10" ht="12.75">
      <c r="A25" s="133">
        <v>20</v>
      </c>
      <c r="B25" s="121" t="s">
        <v>1100</v>
      </c>
      <c r="C25" s="130" t="s">
        <v>1101</v>
      </c>
      <c r="D25" s="144" t="s">
        <v>605</v>
      </c>
      <c r="E25" s="144" t="s">
        <v>839</v>
      </c>
      <c r="F25" s="169">
        <v>11563484359.42</v>
      </c>
      <c r="G25" s="169">
        <f t="shared" si="0"/>
        <v>8370390042.3471985</v>
      </c>
      <c r="H25" s="170" t="s">
        <v>1894</v>
      </c>
      <c r="I25" s="144" t="s">
        <v>844</v>
      </c>
      <c r="J25" s="144" t="s">
        <v>541</v>
      </c>
    </row>
    <row r="26" spans="1:10" ht="12.75">
      <c r="A26" s="133">
        <v>21</v>
      </c>
      <c r="B26" s="121" t="s">
        <v>1728</v>
      </c>
      <c r="C26" s="130" t="s">
        <v>1729</v>
      </c>
      <c r="D26" s="144" t="s">
        <v>605</v>
      </c>
      <c r="E26" s="144" t="s">
        <v>839</v>
      </c>
      <c r="F26" s="169">
        <v>10897540449.98</v>
      </c>
      <c r="G26" s="169">
        <f t="shared" si="0"/>
        <v>7888337220.284322</v>
      </c>
      <c r="H26" s="170" t="s">
        <v>2097</v>
      </c>
      <c r="I26" s="144" t="s">
        <v>844</v>
      </c>
      <c r="J26" s="144" t="s">
        <v>541</v>
      </c>
    </row>
    <row r="27" spans="1:10" ht="12.75">
      <c r="A27" s="133">
        <v>22</v>
      </c>
      <c r="B27" s="126" t="s">
        <v>1249</v>
      </c>
      <c r="C27" s="127" t="s">
        <v>1250</v>
      </c>
      <c r="D27" s="143" t="s">
        <v>605</v>
      </c>
      <c r="E27" s="143" t="s">
        <v>839</v>
      </c>
      <c r="F27" s="171">
        <v>9983445461.15</v>
      </c>
      <c r="G27" s="171">
        <f t="shared" si="0"/>
        <v>7226656765.289883</v>
      </c>
      <c r="H27" s="172" t="s">
        <v>234</v>
      </c>
      <c r="I27" s="143" t="s">
        <v>928</v>
      </c>
      <c r="J27" s="143" t="s">
        <v>541</v>
      </c>
    </row>
    <row r="28" spans="1:10" ht="12.75">
      <c r="A28" s="133">
        <v>23</v>
      </c>
      <c r="B28" s="126" t="s">
        <v>1589</v>
      </c>
      <c r="C28" s="127" t="s">
        <v>1590</v>
      </c>
      <c r="D28" s="143" t="s">
        <v>605</v>
      </c>
      <c r="E28" s="143" t="s">
        <v>1188</v>
      </c>
      <c r="F28" s="171">
        <v>9930795317.04</v>
      </c>
      <c r="G28" s="171">
        <f t="shared" si="0"/>
        <v>7188545221.373843</v>
      </c>
      <c r="H28" s="172" t="s">
        <v>234</v>
      </c>
      <c r="I28" s="143" t="s">
        <v>1591</v>
      </c>
      <c r="J28" s="143" t="s">
        <v>900</v>
      </c>
    </row>
    <row r="29" spans="1:10" ht="12.75">
      <c r="A29" s="133">
        <v>24</v>
      </c>
      <c r="B29" s="121" t="s">
        <v>1395</v>
      </c>
      <c r="C29" s="130" t="s">
        <v>1396</v>
      </c>
      <c r="D29" s="144" t="s">
        <v>605</v>
      </c>
      <c r="E29" s="144" t="s">
        <v>839</v>
      </c>
      <c r="F29" s="169">
        <v>8820331919.28</v>
      </c>
      <c r="G29" s="169">
        <f t="shared" si="0"/>
        <v>6384720744.417698</v>
      </c>
      <c r="H29" s="170" t="s">
        <v>2097</v>
      </c>
      <c r="I29" s="144" t="s">
        <v>844</v>
      </c>
      <c r="J29" s="144" t="s">
        <v>541</v>
      </c>
    </row>
    <row r="30" spans="1:10" ht="12.75">
      <c r="A30" s="133">
        <v>25</v>
      </c>
      <c r="B30" s="126" t="s">
        <v>1256</v>
      </c>
      <c r="C30" s="127" t="s">
        <v>1257</v>
      </c>
      <c r="D30" s="143" t="s">
        <v>605</v>
      </c>
      <c r="E30" s="143" t="s">
        <v>839</v>
      </c>
      <c r="F30" s="171">
        <v>8460836728.56</v>
      </c>
      <c r="G30" s="171">
        <f t="shared" si="0"/>
        <v>6124495117.682356</v>
      </c>
      <c r="H30" s="172" t="s">
        <v>2098</v>
      </c>
      <c r="I30" s="143" t="s">
        <v>2099</v>
      </c>
      <c r="J30" s="143" t="s">
        <v>900</v>
      </c>
    </row>
    <row r="31" spans="1:10" ht="12.75">
      <c r="A31" s="133">
        <v>26</v>
      </c>
      <c r="B31" s="121" t="s">
        <v>2111</v>
      </c>
      <c r="C31" s="130" t="s">
        <v>2112</v>
      </c>
      <c r="D31" s="144" t="s">
        <v>605</v>
      </c>
      <c r="E31" s="144" t="s">
        <v>839</v>
      </c>
      <c r="F31" s="169">
        <v>8355151216.37</v>
      </c>
      <c r="G31" s="169">
        <f t="shared" si="0"/>
        <v>6047993180.086453</v>
      </c>
      <c r="H31" s="170" t="s">
        <v>234</v>
      </c>
      <c r="I31" s="144" t="s">
        <v>2113</v>
      </c>
      <c r="J31" s="144" t="s">
        <v>541</v>
      </c>
    </row>
    <row r="32" spans="1:10" ht="12.75">
      <c r="A32" s="133">
        <v>27</v>
      </c>
      <c r="B32" s="121" t="s">
        <v>1150</v>
      </c>
      <c r="C32" s="130" t="s">
        <v>1151</v>
      </c>
      <c r="D32" s="144" t="s">
        <v>605</v>
      </c>
      <c r="E32" s="144" t="s">
        <v>839</v>
      </c>
      <c r="F32" s="169">
        <v>7099050462.56</v>
      </c>
      <c r="G32" s="169">
        <f t="shared" si="0"/>
        <v>5138747064.030532</v>
      </c>
      <c r="H32" s="170" t="s">
        <v>234</v>
      </c>
      <c r="I32" s="144" t="s">
        <v>1152</v>
      </c>
      <c r="J32" s="144" t="s">
        <v>541</v>
      </c>
    </row>
    <row r="33" spans="1:10" ht="12.75">
      <c r="A33" s="133">
        <v>28</v>
      </c>
      <c r="B33" s="126" t="s">
        <v>935</v>
      </c>
      <c r="C33" s="127" t="s">
        <v>936</v>
      </c>
      <c r="D33" s="143" t="s">
        <v>605</v>
      </c>
      <c r="E33" s="143" t="s">
        <v>839</v>
      </c>
      <c r="F33" s="171">
        <v>7089586668.9</v>
      </c>
      <c r="G33" s="171">
        <f t="shared" si="0"/>
        <v>5131896564.496629</v>
      </c>
      <c r="H33" s="172" t="s">
        <v>2100</v>
      </c>
      <c r="I33" s="143" t="s">
        <v>2101</v>
      </c>
      <c r="J33" s="143" t="s">
        <v>900</v>
      </c>
    </row>
    <row r="34" spans="1:10" ht="12.75">
      <c r="A34" s="133">
        <v>29</v>
      </c>
      <c r="B34" s="126" t="s">
        <v>1834</v>
      </c>
      <c r="C34" s="127" t="s">
        <v>1835</v>
      </c>
      <c r="D34" s="143" t="s">
        <v>605</v>
      </c>
      <c r="E34" s="143" t="s">
        <v>2102</v>
      </c>
      <c r="F34" s="171">
        <v>7007864810.8</v>
      </c>
      <c r="G34" s="171">
        <f t="shared" si="0"/>
        <v>5072741053.404931</v>
      </c>
      <c r="H34" s="172" t="s">
        <v>2103</v>
      </c>
      <c r="I34" s="143" t="s">
        <v>1031</v>
      </c>
      <c r="J34" s="143" t="s">
        <v>541</v>
      </c>
    </row>
    <row r="35" spans="1:10" ht="12.75">
      <c r="A35" s="133">
        <v>30</v>
      </c>
      <c r="B35" s="126" t="s">
        <v>975</v>
      </c>
      <c r="C35" s="127" t="s">
        <v>976</v>
      </c>
      <c r="D35" s="143" t="s">
        <v>605</v>
      </c>
      <c r="E35" s="143" t="s">
        <v>839</v>
      </c>
      <c r="F35" s="171">
        <v>6775329344.89</v>
      </c>
      <c r="G35" s="171">
        <f t="shared" si="0"/>
        <v>4904417000.909455</v>
      </c>
      <c r="H35" s="172" t="s">
        <v>2316</v>
      </c>
      <c r="I35" s="143" t="s">
        <v>2317</v>
      </c>
      <c r="J35" s="143" t="s">
        <v>900</v>
      </c>
    </row>
    <row r="36" spans="1:10" ht="12.75">
      <c r="A36" s="133">
        <v>31</v>
      </c>
      <c r="B36" s="121" t="s">
        <v>1414</v>
      </c>
      <c r="C36" s="130" t="s">
        <v>1415</v>
      </c>
      <c r="D36" s="144" t="s">
        <v>605</v>
      </c>
      <c r="E36" s="144" t="s">
        <v>839</v>
      </c>
      <c r="F36" s="169">
        <v>5761409255.25</v>
      </c>
      <c r="G36" s="169">
        <f t="shared" si="0"/>
        <v>4170476749.142286</v>
      </c>
      <c r="H36" s="170" t="s">
        <v>2318</v>
      </c>
      <c r="I36" s="144" t="s">
        <v>844</v>
      </c>
      <c r="J36" s="144" t="s">
        <v>900</v>
      </c>
    </row>
    <row r="37" spans="1:10" ht="12.75">
      <c r="A37" s="133">
        <v>32</v>
      </c>
      <c r="B37" s="121" t="s">
        <v>1211</v>
      </c>
      <c r="C37" s="130" t="s">
        <v>1212</v>
      </c>
      <c r="D37" s="144" t="s">
        <v>605</v>
      </c>
      <c r="E37" s="144" t="s">
        <v>839</v>
      </c>
      <c r="F37" s="169">
        <v>5616243483.62</v>
      </c>
      <c r="G37" s="169">
        <f t="shared" si="0"/>
        <v>4065396473.0271072</v>
      </c>
      <c r="H37" s="170" t="s">
        <v>234</v>
      </c>
      <c r="I37" s="144" t="s">
        <v>844</v>
      </c>
      <c r="J37" s="144" t="s">
        <v>900</v>
      </c>
    </row>
    <row r="38" spans="1:10" ht="12.75">
      <c r="A38" s="133">
        <v>33</v>
      </c>
      <c r="B38" s="126" t="s">
        <v>219</v>
      </c>
      <c r="C38" s="127" t="s">
        <v>1021</v>
      </c>
      <c r="D38" s="143" t="s">
        <v>104</v>
      </c>
      <c r="E38" s="143" t="s">
        <v>927</v>
      </c>
      <c r="F38" s="171">
        <v>5587833182.67</v>
      </c>
      <c r="G38" s="171">
        <f t="shared" si="0"/>
        <v>4044831278.9402366</v>
      </c>
      <c r="H38" s="172" t="s">
        <v>234</v>
      </c>
      <c r="I38" s="143" t="s">
        <v>38</v>
      </c>
      <c r="J38" s="143" t="s">
        <v>541</v>
      </c>
    </row>
    <row r="39" spans="1:10" ht="12.75">
      <c r="A39" s="133">
        <v>34</v>
      </c>
      <c r="B39" s="126" t="s">
        <v>1369</v>
      </c>
      <c r="C39" s="127" t="s">
        <v>1370</v>
      </c>
      <c r="D39" s="143" t="s">
        <v>605</v>
      </c>
      <c r="E39" s="143" t="s">
        <v>839</v>
      </c>
      <c r="F39" s="171">
        <v>5081263733.15</v>
      </c>
      <c r="G39" s="171">
        <f t="shared" si="0"/>
        <v>3678143890.932891</v>
      </c>
      <c r="H39" s="172" t="s">
        <v>234</v>
      </c>
      <c r="I39" s="143" t="s">
        <v>38</v>
      </c>
      <c r="J39" s="143" t="s">
        <v>541</v>
      </c>
    </row>
    <row r="40" spans="1:10" ht="12.75">
      <c r="A40" s="133">
        <v>35</v>
      </c>
      <c r="B40" s="126" t="s">
        <v>1221</v>
      </c>
      <c r="C40" s="127" t="s">
        <v>1222</v>
      </c>
      <c r="D40" s="143" t="s">
        <v>605</v>
      </c>
      <c r="E40" s="143" t="s">
        <v>504</v>
      </c>
      <c r="F40" s="171">
        <v>5030895464.66</v>
      </c>
      <c r="G40" s="171">
        <f t="shared" si="0"/>
        <v>3641684114.6306458</v>
      </c>
      <c r="H40" s="172" t="s">
        <v>234</v>
      </c>
      <c r="I40" s="143" t="s">
        <v>1114</v>
      </c>
      <c r="J40" s="143" t="s">
        <v>541</v>
      </c>
    </row>
    <row r="41" spans="1:10" ht="12.75">
      <c r="A41" s="133">
        <v>36</v>
      </c>
      <c r="B41" s="126" t="s">
        <v>1527</v>
      </c>
      <c r="C41" s="127" t="s">
        <v>1528</v>
      </c>
      <c r="D41" s="143" t="s">
        <v>605</v>
      </c>
      <c r="E41" s="143" t="s">
        <v>839</v>
      </c>
      <c r="F41" s="171">
        <v>5008652902.5</v>
      </c>
      <c r="G41" s="171">
        <f t="shared" si="0"/>
        <v>3625583524.6152596</v>
      </c>
      <c r="H41" s="172" t="s">
        <v>234</v>
      </c>
      <c r="I41" s="143" t="s">
        <v>38</v>
      </c>
      <c r="J41" s="143" t="s">
        <v>900</v>
      </c>
    </row>
    <row r="42" spans="1:10" ht="12.75">
      <c r="A42" s="133">
        <v>37</v>
      </c>
      <c r="B42" s="126" t="s">
        <v>1156</v>
      </c>
      <c r="C42" s="127" t="s">
        <v>1157</v>
      </c>
      <c r="D42" s="143" t="s">
        <v>605</v>
      </c>
      <c r="E42" s="143" t="s">
        <v>839</v>
      </c>
      <c r="F42" s="171">
        <v>4594645689.8</v>
      </c>
      <c r="G42" s="171">
        <f t="shared" si="0"/>
        <v>3325898607.601387</v>
      </c>
      <c r="H42" s="172" t="s">
        <v>234</v>
      </c>
      <c r="I42" s="143" t="s">
        <v>38</v>
      </c>
      <c r="J42" s="143" t="s">
        <v>541</v>
      </c>
    </row>
    <row r="43" spans="1:10" ht="12.75">
      <c r="A43" s="133">
        <v>38</v>
      </c>
      <c r="B43" s="126" t="s">
        <v>1124</v>
      </c>
      <c r="C43" s="127" t="s">
        <v>1125</v>
      </c>
      <c r="D43" s="143" t="s">
        <v>605</v>
      </c>
      <c r="E43" s="143" t="s">
        <v>839</v>
      </c>
      <c r="F43" s="171">
        <v>4442899145.36</v>
      </c>
      <c r="G43" s="171">
        <f t="shared" si="0"/>
        <v>3216054746.9568706</v>
      </c>
      <c r="H43" s="172" t="s">
        <v>234</v>
      </c>
      <c r="I43" s="143" t="s">
        <v>38</v>
      </c>
      <c r="J43" s="143" t="s">
        <v>541</v>
      </c>
    </row>
    <row r="44" spans="1:10" ht="12.75">
      <c r="A44" s="133">
        <v>39</v>
      </c>
      <c r="B44" s="126" t="s">
        <v>1671</v>
      </c>
      <c r="C44" s="127" t="s">
        <v>1672</v>
      </c>
      <c r="D44" s="143" t="s">
        <v>605</v>
      </c>
      <c r="E44" s="143" t="s">
        <v>839</v>
      </c>
      <c r="F44" s="171">
        <v>4393718725</v>
      </c>
      <c r="G44" s="171">
        <f t="shared" si="0"/>
        <v>3180454811.1534</v>
      </c>
      <c r="H44" s="172" t="s">
        <v>234</v>
      </c>
      <c r="I44" s="143" t="s">
        <v>1201</v>
      </c>
      <c r="J44" s="143" t="s">
        <v>541</v>
      </c>
    </row>
    <row r="45" spans="1:10" ht="12.75">
      <c r="A45" s="133">
        <v>40</v>
      </c>
      <c r="B45" s="126" t="s">
        <v>1850</v>
      </c>
      <c r="C45" s="127" t="s">
        <v>1851</v>
      </c>
      <c r="D45" s="143" t="s">
        <v>605</v>
      </c>
      <c r="E45" s="143" t="s">
        <v>839</v>
      </c>
      <c r="F45" s="171">
        <v>4214956741.12</v>
      </c>
      <c r="G45" s="171">
        <f t="shared" si="0"/>
        <v>3051055446.4540873</v>
      </c>
      <c r="H45" s="172" t="s">
        <v>234</v>
      </c>
      <c r="I45" s="143" t="s">
        <v>38</v>
      </c>
      <c r="J45" s="143" t="s">
        <v>900</v>
      </c>
    </row>
    <row r="46" spans="1:10" ht="12.75">
      <c r="A46" s="133">
        <v>41</v>
      </c>
      <c r="B46" s="126" t="s">
        <v>1430</v>
      </c>
      <c r="C46" s="127" t="s">
        <v>1431</v>
      </c>
      <c r="D46" s="143" t="s">
        <v>605</v>
      </c>
      <c r="E46" s="143" t="s">
        <v>839</v>
      </c>
      <c r="F46" s="171">
        <v>4162725295.35</v>
      </c>
      <c r="G46" s="171">
        <f t="shared" si="0"/>
        <v>3013246983.193232</v>
      </c>
      <c r="H46" s="172" t="s">
        <v>234</v>
      </c>
      <c r="I46" s="143" t="s">
        <v>1018</v>
      </c>
      <c r="J46" s="143" t="s">
        <v>541</v>
      </c>
    </row>
    <row r="47" spans="1:10" ht="12.75">
      <c r="A47" s="133">
        <v>42</v>
      </c>
      <c r="B47" s="121" t="s">
        <v>1800</v>
      </c>
      <c r="C47" s="130" t="s">
        <v>1801</v>
      </c>
      <c r="D47" s="144" t="s">
        <v>605</v>
      </c>
      <c r="E47" s="144" t="s">
        <v>839</v>
      </c>
      <c r="F47" s="169">
        <v>4114423384.8</v>
      </c>
      <c r="G47" s="169">
        <f t="shared" si="0"/>
        <v>2978282969.0148673</v>
      </c>
      <c r="H47" s="170" t="s">
        <v>234</v>
      </c>
      <c r="I47" s="144" t="s">
        <v>844</v>
      </c>
      <c r="J47" s="144" t="s">
        <v>900</v>
      </c>
    </row>
    <row r="48" spans="1:10" ht="12.75">
      <c r="A48" s="133">
        <v>43</v>
      </c>
      <c r="B48" s="126" t="s">
        <v>1627</v>
      </c>
      <c r="C48" s="127" t="s">
        <v>1628</v>
      </c>
      <c r="D48" s="143" t="s">
        <v>1187</v>
      </c>
      <c r="E48" s="143" t="s">
        <v>1188</v>
      </c>
      <c r="F48" s="171">
        <v>4036418917.12</v>
      </c>
      <c r="G48" s="171">
        <f t="shared" si="0"/>
        <v>2921818343.0221515</v>
      </c>
      <c r="H48" s="172" t="s">
        <v>234</v>
      </c>
      <c r="I48" s="143" t="s">
        <v>38</v>
      </c>
      <c r="J48" s="143" t="s">
        <v>900</v>
      </c>
    </row>
    <row r="49" spans="1:10" ht="12.75">
      <c r="A49" s="133">
        <v>44</v>
      </c>
      <c r="B49" s="126" t="s">
        <v>1814</v>
      </c>
      <c r="C49" s="127" t="s">
        <v>1815</v>
      </c>
      <c r="D49" s="143" t="s">
        <v>605</v>
      </c>
      <c r="E49" s="143" t="s">
        <v>839</v>
      </c>
      <c r="F49" s="171">
        <v>4013512663.36</v>
      </c>
      <c r="G49" s="171">
        <f t="shared" si="0"/>
        <v>2905237330.550423</v>
      </c>
      <c r="H49" s="172" t="s">
        <v>234</v>
      </c>
      <c r="I49" s="143" t="s">
        <v>38</v>
      </c>
      <c r="J49" s="143" t="s">
        <v>900</v>
      </c>
    </row>
    <row r="50" spans="1:10" ht="12.75">
      <c r="A50" s="133">
        <v>45</v>
      </c>
      <c r="B50" s="126" t="s">
        <v>1023</v>
      </c>
      <c r="C50" s="127" t="s">
        <v>1024</v>
      </c>
      <c r="D50" s="143" t="s">
        <v>605</v>
      </c>
      <c r="E50" s="143" t="s">
        <v>839</v>
      </c>
      <c r="F50" s="171">
        <v>3955445224.16</v>
      </c>
      <c r="G50" s="171">
        <f t="shared" si="0"/>
        <v>2863204401.741354</v>
      </c>
      <c r="H50" s="172" t="s">
        <v>234</v>
      </c>
      <c r="I50" s="143" t="s">
        <v>38</v>
      </c>
      <c r="J50" s="143" t="s">
        <v>900</v>
      </c>
    </row>
    <row r="51" spans="1:10" ht="12.75">
      <c r="A51" s="133">
        <v>46</v>
      </c>
      <c r="B51" s="126" t="s">
        <v>1087</v>
      </c>
      <c r="C51" s="127" t="s">
        <v>1088</v>
      </c>
      <c r="D51" s="143" t="s">
        <v>605</v>
      </c>
      <c r="E51" s="143" t="s">
        <v>839</v>
      </c>
      <c r="F51" s="171">
        <v>3790421209.79</v>
      </c>
      <c r="G51" s="171">
        <f t="shared" si="0"/>
        <v>2743749458.6034284</v>
      </c>
      <c r="H51" s="172" t="s">
        <v>234</v>
      </c>
      <c r="I51" s="143" t="s">
        <v>38</v>
      </c>
      <c r="J51" s="143" t="s">
        <v>541</v>
      </c>
    </row>
    <row r="52" spans="1:10" ht="12.75">
      <c r="A52" s="133">
        <v>47</v>
      </c>
      <c r="B52" s="126" t="s">
        <v>1592</v>
      </c>
      <c r="C52" s="127" t="s">
        <v>1593</v>
      </c>
      <c r="D52" s="143" t="s">
        <v>1113</v>
      </c>
      <c r="E52" s="143" t="s">
        <v>504</v>
      </c>
      <c r="F52" s="171">
        <v>3635152393.2</v>
      </c>
      <c r="G52" s="171">
        <f t="shared" si="0"/>
        <v>2631355951.9513245</v>
      </c>
      <c r="H52" s="172" t="s">
        <v>1114</v>
      </c>
      <c r="I52" s="143" t="s">
        <v>234</v>
      </c>
      <c r="J52" s="143" t="s">
        <v>541</v>
      </c>
    </row>
    <row r="53" spans="1:10" ht="12.75">
      <c r="A53" s="133">
        <v>48</v>
      </c>
      <c r="B53" s="121" t="s">
        <v>1594</v>
      </c>
      <c r="C53" s="130" t="s">
        <v>1595</v>
      </c>
      <c r="D53" s="144" t="s">
        <v>605</v>
      </c>
      <c r="E53" s="144" t="s">
        <v>839</v>
      </c>
      <c r="F53" s="169">
        <v>3534478956.72</v>
      </c>
      <c r="G53" s="169">
        <f t="shared" si="0"/>
        <v>2558482075.527166</v>
      </c>
      <c r="H53" s="170" t="s">
        <v>234</v>
      </c>
      <c r="I53" s="144" t="s">
        <v>1596</v>
      </c>
      <c r="J53" s="144" t="s">
        <v>541</v>
      </c>
    </row>
    <row r="54" spans="1:10" ht="12.75">
      <c r="A54" s="133">
        <v>49</v>
      </c>
      <c r="B54" s="121" t="s">
        <v>1722</v>
      </c>
      <c r="C54" s="130" t="s">
        <v>1723</v>
      </c>
      <c r="D54" s="144" t="s">
        <v>605</v>
      </c>
      <c r="E54" s="144" t="s">
        <v>839</v>
      </c>
      <c r="F54" s="169">
        <v>3515725526.7</v>
      </c>
      <c r="G54" s="169">
        <f t="shared" si="0"/>
        <v>2544907142.6591687</v>
      </c>
      <c r="H54" s="170" t="s">
        <v>234</v>
      </c>
      <c r="I54" s="144" t="s">
        <v>1108</v>
      </c>
      <c r="J54" s="144" t="s">
        <v>541</v>
      </c>
    </row>
    <row r="55" spans="1:10" ht="12.75">
      <c r="A55" s="133">
        <v>50</v>
      </c>
      <c r="B55" s="126" t="s">
        <v>1997</v>
      </c>
      <c r="C55" s="127" t="s">
        <v>1998</v>
      </c>
      <c r="D55" s="143" t="s">
        <v>605</v>
      </c>
      <c r="E55" s="143" t="s">
        <v>839</v>
      </c>
      <c r="F55" s="171">
        <v>3264499732.17</v>
      </c>
      <c r="G55" s="171">
        <f t="shared" si="0"/>
        <v>2363053834.127505</v>
      </c>
      <c r="H55" s="172" t="s">
        <v>234</v>
      </c>
      <c r="I55" s="143" t="s">
        <v>38</v>
      </c>
      <c r="J55" s="143" t="s">
        <v>900</v>
      </c>
    </row>
    <row r="56" spans="1:10" ht="12.75">
      <c r="A56" s="133">
        <v>51</v>
      </c>
      <c r="B56" s="126" t="s">
        <v>1658</v>
      </c>
      <c r="C56" s="127" t="s">
        <v>1659</v>
      </c>
      <c r="D56" s="143" t="s">
        <v>605</v>
      </c>
      <c r="E56" s="143" t="s">
        <v>839</v>
      </c>
      <c r="F56" s="171">
        <v>3208808842.54</v>
      </c>
      <c r="G56" s="171">
        <f t="shared" si="0"/>
        <v>2322741203.9963746</v>
      </c>
      <c r="H56" s="172" t="s">
        <v>234</v>
      </c>
      <c r="I56" s="143" t="s">
        <v>38</v>
      </c>
      <c r="J56" s="143" t="s">
        <v>900</v>
      </c>
    </row>
    <row r="57" spans="1:10" ht="12.75">
      <c r="A57" s="133">
        <v>52</v>
      </c>
      <c r="B57" s="126" t="s">
        <v>1064</v>
      </c>
      <c r="C57" s="127" t="s">
        <v>1065</v>
      </c>
      <c r="D57" s="143" t="s">
        <v>605</v>
      </c>
      <c r="E57" s="143" t="s">
        <v>839</v>
      </c>
      <c r="F57" s="171">
        <v>3186361145.99</v>
      </c>
      <c r="G57" s="171">
        <f t="shared" si="0"/>
        <v>2306492124.580905</v>
      </c>
      <c r="H57" s="172" t="s">
        <v>234</v>
      </c>
      <c r="I57" s="143" t="s">
        <v>38</v>
      </c>
      <c r="J57" s="143" t="s">
        <v>541</v>
      </c>
    </row>
    <row r="58" spans="1:10" ht="12.75">
      <c r="A58" s="133">
        <v>53</v>
      </c>
      <c r="B58" s="121" t="s">
        <v>1546</v>
      </c>
      <c r="C58" s="130" t="s">
        <v>1547</v>
      </c>
      <c r="D58" s="144" t="s">
        <v>605</v>
      </c>
      <c r="E58" s="144" t="s">
        <v>839</v>
      </c>
      <c r="F58" s="169">
        <v>3097367202.98</v>
      </c>
      <c r="G58" s="169">
        <f t="shared" si="0"/>
        <v>2242072613.017915</v>
      </c>
      <c r="H58" s="170" t="s">
        <v>234</v>
      </c>
      <c r="I58" s="144" t="s">
        <v>1108</v>
      </c>
      <c r="J58" s="144" t="s">
        <v>541</v>
      </c>
    </row>
    <row r="59" spans="1:10" ht="12.75">
      <c r="A59" s="133">
        <v>54</v>
      </c>
      <c r="B59" s="126" t="s">
        <v>1521</v>
      </c>
      <c r="C59" s="127" t="s">
        <v>1522</v>
      </c>
      <c r="D59" s="143" t="s">
        <v>605</v>
      </c>
      <c r="E59" s="143" t="s">
        <v>839</v>
      </c>
      <c r="F59" s="171">
        <v>3078080425.21</v>
      </c>
      <c r="G59" s="171">
        <f t="shared" si="0"/>
        <v>2228111608.9142113</v>
      </c>
      <c r="H59" s="172" t="s">
        <v>234</v>
      </c>
      <c r="I59" s="143" t="s">
        <v>38</v>
      </c>
      <c r="J59" s="143" t="s">
        <v>541</v>
      </c>
    </row>
    <row r="60" spans="1:10" ht="12.75">
      <c r="A60" s="133">
        <v>55</v>
      </c>
      <c r="B60" s="126" t="s">
        <v>1607</v>
      </c>
      <c r="C60" s="127" t="s">
        <v>1608</v>
      </c>
      <c r="D60" s="143" t="s">
        <v>104</v>
      </c>
      <c r="E60" s="143" t="s">
        <v>927</v>
      </c>
      <c r="F60" s="171">
        <v>2819235822.33</v>
      </c>
      <c r="G60" s="171">
        <f t="shared" si="0"/>
        <v>2040743319.295083</v>
      </c>
      <c r="H60" s="172" t="s">
        <v>234</v>
      </c>
      <c r="I60" s="143" t="s">
        <v>38</v>
      </c>
      <c r="J60" s="143" t="s">
        <v>541</v>
      </c>
    </row>
    <row r="61" spans="1:10" ht="12.75">
      <c r="A61" s="133">
        <v>56</v>
      </c>
      <c r="B61" s="126" t="s">
        <v>1907</v>
      </c>
      <c r="C61" s="127" t="s">
        <v>1908</v>
      </c>
      <c r="D61" s="143" t="s">
        <v>605</v>
      </c>
      <c r="E61" s="143" t="s">
        <v>839</v>
      </c>
      <c r="F61" s="171">
        <v>2776829487</v>
      </c>
      <c r="G61" s="171">
        <f t="shared" si="0"/>
        <v>2010046899.777768</v>
      </c>
      <c r="H61" s="172" t="s">
        <v>234</v>
      </c>
      <c r="I61" s="143" t="s">
        <v>38</v>
      </c>
      <c r="J61" s="143" t="s">
        <v>541</v>
      </c>
    </row>
    <row r="62" spans="1:10" ht="12.75">
      <c r="A62" s="133">
        <v>57</v>
      </c>
      <c r="B62" s="126" t="s">
        <v>1225</v>
      </c>
      <c r="C62" s="127" t="s">
        <v>1226</v>
      </c>
      <c r="D62" s="143" t="s">
        <v>605</v>
      </c>
      <c r="E62" s="143" t="s">
        <v>927</v>
      </c>
      <c r="F62" s="171">
        <v>2753842680</v>
      </c>
      <c r="G62" s="171">
        <f t="shared" si="0"/>
        <v>1993407577.71552</v>
      </c>
      <c r="H62" s="172" t="s">
        <v>234</v>
      </c>
      <c r="I62" s="143" t="s">
        <v>1201</v>
      </c>
      <c r="J62" s="143" t="s">
        <v>541</v>
      </c>
    </row>
    <row r="63" spans="1:10" ht="12.75">
      <c r="A63" s="133">
        <v>58</v>
      </c>
      <c r="B63" s="126" t="s">
        <v>1746</v>
      </c>
      <c r="C63" s="127" t="s">
        <v>1747</v>
      </c>
      <c r="D63" s="143" t="s">
        <v>605</v>
      </c>
      <c r="E63" s="143" t="s">
        <v>839</v>
      </c>
      <c r="F63" s="171">
        <v>2631045749.9</v>
      </c>
      <c r="G63" s="171">
        <f t="shared" si="0"/>
        <v>1904519300.7056136</v>
      </c>
      <c r="H63" s="172" t="s">
        <v>234</v>
      </c>
      <c r="I63" s="143" t="s">
        <v>1748</v>
      </c>
      <c r="J63" s="143" t="s">
        <v>541</v>
      </c>
    </row>
    <row r="64" spans="1:10" ht="12.75">
      <c r="A64" s="133">
        <v>59</v>
      </c>
      <c r="B64" s="121" t="s">
        <v>1457</v>
      </c>
      <c r="C64" s="130" t="s">
        <v>1458</v>
      </c>
      <c r="D64" s="144" t="s">
        <v>605</v>
      </c>
      <c r="E64" s="144" t="s">
        <v>839</v>
      </c>
      <c r="F64" s="169">
        <v>2594700744.08</v>
      </c>
      <c r="G64" s="169">
        <f t="shared" si="0"/>
        <v>1878210459.412725</v>
      </c>
      <c r="H64" s="170" t="s">
        <v>234</v>
      </c>
      <c r="I64" s="144" t="s">
        <v>844</v>
      </c>
      <c r="J64" s="144" t="s">
        <v>900</v>
      </c>
    </row>
    <row r="65" spans="1:10" ht="12.75">
      <c r="A65" s="133">
        <v>60</v>
      </c>
      <c r="B65" s="126" t="s">
        <v>1911</v>
      </c>
      <c r="C65" s="127" t="s">
        <v>1912</v>
      </c>
      <c r="D65" s="143" t="s">
        <v>605</v>
      </c>
      <c r="E65" s="143" t="s">
        <v>839</v>
      </c>
      <c r="F65" s="171">
        <v>2580224810.2</v>
      </c>
      <c r="G65" s="171">
        <f t="shared" si="0"/>
        <v>1867731852.0106125</v>
      </c>
      <c r="H65" s="172" t="s">
        <v>234</v>
      </c>
      <c r="I65" s="143" t="s">
        <v>38</v>
      </c>
      <c r="J65" s="143" t="s">
        <v>541</v>
      </c>
    </row>
    <row r="66" spans="1:10" ht="12.75">
      <c r="A66" s="133">
        <v>61</v>
      </c>
      <c r="B66" s="126" t="s">
        <v>1461</v>
      </c>
      <c r="C66" s="127" t="s">
        <v>1462</v>
      </c>
      <c r="D66" s="143" t="s">
        <v>605</v>
      </c>
      <c r="E66" s="143" t="s">
        <v>839</v>
      </c>
      <c r="F66" s="171">
        <v>2570609169</v>
      </c>
      <c r="G66" s="171">
        <f t="shared" si="0"/>
        <v>1860771435.5090158</v>
      </c>
      <c r="H66" s="172" t="s">
        <v>234</v>
      </c>
      <c r="I66" s="143" t="s">
        <v>38</v>
      </c>
      <c r="J66" s="143" t="s">
        <v>541</v>
      </c>
    </row>
    <row r="67" spans="1:10" ht="12.75">
      <c r="A67" s="133">
        <v>62</v>
      </c>
      <c r="B67" s="126" t="s">
        <v>1277</v>
      </c>
      <c r="C67" s="127" t="s">
        <v>1278</v>
      </c>
      <c r="D67" s="143" t="s">
        <v>605</v>
      </c>
      <c r="E67" s="143" t="s">
        <v>839</v>
      </c>
      <c r="F67" s="171">
        <v>2552184043.46</v>
      </c>
      <c r="G67" s="171">
        <f t="shared" si="0"/>
        <v>1847434150.4351294</v>
      </c>
      <c r="H67" s="172" t="s">
        <v>234</v>
      </c>
      <c r="I67" s="143" t="s">
        <v>38</v>
      </c>
      <c r="J67" s="143" t="s">
        <v>541</v>
      </c>
    </row>
    <row r="68" spans="1:10" ht="12.75">
      <c r="A68" s="133">
        <v>63</v>
      </c>
      <c r="B68" s="126" t="s">
        <v>1629</v>
      </c>
      <c r="C68" s="127" t="s">
        <v>1630</v>
      </c>
      <c r="D68" s="143" t="s">
        <v>605</v>
      </c>
      <c r="E68" s="143" t="s">
        <v>839</v>
      </c>
      <c r="F68" s="171">
        <v>2498208652.55</v>
      </c>
      <c r="G68" s="171">
        <f t="shared" si="0"/>
        <v>1808363308.0694532</v>
      </c>
      <c r="H68" s="172" t="s">
        <v>234</v>
      </c>
      <c r="I68" s="143" t="s">
        <v>38</v>
      </c>
      <c r="J68" s="143" t="s">
        <v>900</v>
      </c>
    </row>
    <row r="69" spans="1:10" ht="12.75">
      <c r="A69" s="133">
        <v>64</v>
      </c>
      <c r="B69" s="126" t="s">
        <v>1816</v>
      </c>
      <c r="C69" s="127" t="s">
        <v>1817</v>
      </c>
      <c r="D69" s="143" t="s">
        <v>605</v>
      </c>
      <c r="E69" s="143" t="s">
        <v>839</v>
      </c>
      <c r="F69" s="171">
        <v>2496553590.5</v>
      </c>
      <c r="G69" s="171">
        <f t="shared" si="0"/>
        <v>1807165268.233692</v>
      </c>
      <c r="H69" s="172" t="s">
        <v>234</v>
      </c>
      <c r="I69" s="143" t="s">
        <v>38</v>
      </c>
      <c r="J69" s="143" t="s">
        <v>900</v>
      </c>
    </row>
    <row r="70" spans="1:10" ht="12.75">
      <c r="A70" s="133">
        <v>65</v>
      </c>
      <c r="B70" s="121" t="s">
        <v>1700</v>
      </c>
      <c r="C70" s="130" t="s">
        <v>1701</v>
      </c>
      <c r="D70" s="144" t="s">
        <v>680</v>
      </c>
      <c r="E70" s="144" t="s">
        <v>680</v>
      </c>
      <c r="F70" s="169">
        <v>2483203397.76</v>
      </c>
      <c r="G70" s="169">
        <f aca="true" t="shared" si="1" ref="G70:G133">F70*0.723864</f>
        <v>1797501544.3161447</v>
      </c>
      <c r="H70" s="170" t="s">
        <v>234</v>
      </c>
      <c r="I70" s="144" t="s">
        <v>1596</v>
      </c>
      <c r="J70" s="144" t="s">
        <v>541</v>
      </c>
    </row>
    <row r="71" spans="1:10" ht="12.75">
      <c r="A71" s="133">
        <v>66</v>
      </c>
      <c r="B71" s="121" t="s">
        <v>1349</v>
      </c>
      <c r="C71" s="130" t="s">
        <v>1350</v>
      </c>
      <c r="D71" s="144" t="s">
        <v>605</v>
      </c>
      <c r="E71" s="144" t="s">
        <v>839</v>
      </c>
      <c r="F71" s="169">
        <v>2477571600.62</v>
      </c>
      <c r="G71" s="169">
        <f t="shared" si="1"/>
        <v>1793424889.1111956</v>
      </c>
      <c r="H71" s="170" t="s">
        <v>234</v>
      </c>
      <c r="I71" s="144" t="s">
        <v>844</v>
      </c>
      <c r="J71" s="144" t="s">
        <v>541</v>
      </c>
    </row>
    <row r="72" spans="1:10" ht="12.75">
      <c r="A72" s="133">
        <v>67</v>
      </c>
      <c r="B72" s="126" t="s">
        <v>1085</v>
      </c>
      <c r="C72" s="127" t="s">
        <v>1086</v>
      </c>
      <c r="D72" s="143" t="s">
        <v>1113</v>
      </c>
      <c r="E72" s="143" t="s">
        <v>504</v>
      </c>
      <c r="F72" s="171">
        <v>2432513182.5</v>
      </c>
      <c r="G72" s="171">
        <f t="shared" si="1"/>
        <v>1760808722.33718</v>
      </c>
      <c r="H72" s="172" t="s">
        <v>234</v>
      </c>
      <c r="I72" s="143" t="s">
        <v>928</v>
      </c>
      <c r="J72" s="143" t="s">
        <v>541</v>
      </c>
    </row>
    <row r="73" spans="1:10" ht="12.75">
      <c r="A73" s="133">
        <v>68</v>
      </c>
      <c r="B73" s="126" t="s">
        <v>956</v>
      </c>
      <c r="C73" s="127" t="s">
        <v>957</v>
      </c>
      <c r="D73" s="143" t="s">
        <v>605</v>
      </c>
      <c r="E73" s="143" t="s">
        <v>839</v>
      </c>
      <c r="F73" s="171">
        <v>2391247493.93</v>
      </c>
      <c r="G73" s="171">
        <f t="shared" si="1"/>
        <v>1730937975.9461453</v>
      </c>
      <c r="H73" s="172" t="s">
        <v>234</v>
      </c>
      <c r="I73" s="143" t="s">
        <v>38</v>
      </c>
      <c r="J73" s="143" t="s">
        <v>900</v>
      </c>
    </row>
    <row r="74" spans="1:10" ht="12.75">
      <c r="A74" s="133">
        <v>69</v>
      </c>
      <c r="B74" s="121" t="s">
        <v>1115</v>
      </c>
      <c r="C74" s="130" t="s">
        <v>908</v>
      </c>
      <c r="D74" s="144" t="s">
        <v>680</v>
      </c>
      <c r="E74" s="144" t="s">
        <v>680</v>
      </c>
      <c r="F74" s="169">
        <v>2342110685.6</v>
      </c>
      <c r="G74" s="169">
        <f t="shared" si="1"/>
        <v>1695369609.3211582</v>
      </c>
      <c r="H74" s="170" t="s">
        <v>234</v>
      </c>
      <c r="I74" s="144" t="s">
        <v>1108</v>
      </c>
      <c r="J74" s="144" t="s">
        <v>541</v>
      </c>
    </row>
    <row r="75" spans="1:10" ht="12.75">
      <c r="A75" s="133">
        <v>70</v>
      </c>
      <c r="B75" s="126" t="s">
        <v>1599</v>
      </c>
      <c r="C75" s="127" t="s">
        <v>1600</v>
      </c>
      <c r="D75" s="143" t="s">
        <v>605</v>
      </c>
      <c r="E75" s="143" t="s">
        <v>839</v>
      </c>
      <c r="F75" s="171">
        <v>2320912298.88</v>
      </c>
      <c r="G75" s="171">
        <f t="shared" si="1"/>
        <v>1680024860.3164723</v>
      </c>
      <c r="H75" s="172" t="s">
        <v>234</v>
      </c>
      <c r="I75" s="143" t="s">
        <v>38</v>
      </c>
      <c r="J75" s="143" t="s">
        <v>900</v>
      </c>
    </row>
    <row r="76" spans="1:10" ht="12.75">
      <c r="A76" s="133">
        <v>71</v>
      </c>
      <c r="B76" s="121" t="s">
        <v>1798</v>
      </c>
      <c r="C76" s="130" t="s">
        <v>1799</v>
      </c>
      <c r="D76" s="144" t="s">
        <v>605</v>
      </c>
      <c r="E76" s="144" t="s">
        <v>680</v>
      </c>
      <c r="F76" s="169">
        <v>2231328020.76</v>
      </c>
      <c r="G76" s="169">
        <f t="shared" si="1"/>
        <v>1615178026.4194167</v>
      </c>
      <c r="H76" s="170" t="s">
        <v>234</v>
      </c>
      <c r="I76" s="144" t="s">
        <v>844</v>
      </c>
      <c r="J76" s="144" t="s">
        <v>541</v>
      </c>
    </row>
    <row r="77" spans="1:10" ht="12.75">
      <c r="A77" s="133">
        <v>72</v>
      </c>
      <c r="B77" s="126" t="s">
        <v>966</v>
      </c>
      <c r="C77" s="127" t="s">
        <v>1166</v>
      </c>
      <c r="D77" s="143" t="s">
        <v>605</v>
      </c>
      <c r="E77" s="143" t="s">
        <v>839</v>
      </c>
      <c r="F77" s="171">
        <v>2179382030.67</v>
      </c>
      <c r="G77" s="171">
        <f t="shared" si="1"/>
        <v>1577576194.2489088</v>
      </c>
      <c r="H77" s="172" t="s">
        <v>234</v>
      </c>
      <c r="I77" s="143" t="s">
        <v>38</v>
      </c>
      <c r="J77" s="143" t="s">
        <v>541</v>
      </c>
    </row>
    <row r="78" spans="1:10" ht="12.75">
      <c r="A78" s="133">
        <v>73</v>
      </c>
      <c r="B78" s="121" t="s">
        <v>1318</v>
      </c>
      <c r="C78" s="130" t="s">
        <v>1319</v>
      </c>
      <c r="D78" s="144" t="s">
        <v>680</v>
      </c>
      <c r="E78" s="144" t="s">
        <v>839</v>
      </c>
      <c r="F78" s="169">
        <v>2144789609.6</v>
      </c>
      <c r="G78" s="169">
        <f t="shared" si="1"/>
        <v>1552535985.9634943</v>
      </c>
      <c r="H78" s="170" t="s">
        <v>234</v>
      </c>
      <c r="I78" s="144" t="s">
        <v>1108</v>
      </c>
      <c r="J78" s="144" t="s">
        <v>900</v>
      </c>
    </row>
    <row r="79" spans="1:10" ht="12.75">
      <c r="A79" s="133">
        <v>74</v>
      </c>
      <c r="B79" s="126" t="s">
        <v>1016</v>
      </c>
      <c r="C79" s="127" t="s">
        <v>1017</v>
      </c>
      <c r="D79" s="143" t="s">
        <v>605</v>
      </c>
      <c r="E79" s="143" t="s">
        <v>839</v>
      </c>
      <c r="F79" s="171">
        <v>2132611864.11</v>
      </c>
      <c r="G79" s="171">
        <f t="shared" si="1"/>
        <v>1543720954.4021208</v>
      </c>
      <c r="H79" s="172" t="s">
        <v>234</v>
      </c>
      <c r="I79" s="143" t="s">
        <v>1018</v>
      </c>
      <c r="J79" s="143" t="s">
        <v>900</v>
      </c>
    </row>
    <row r="80" spans="1:10" ht="12.75">
      <c r="A80" s="133">
        <v>75</v>
      </c>
      <c r="B80" s="126" t="s">
        <v>1710</v>
      </c>
      <c r="C80" s="127" t="s">
        <v>1711</v>
      </c>
      <c r="D80" s="143" t="s">
        <v>605</v>
      </c>
      <c r="E80" s="143" t="s">
        <v>839</v>
      </c>
      <c r="F80" s="171">
        <v>2125449604.92</v>
      </c>
      <c r="G80" s="171">
        <f t="shared" si="1"/>
        <v>1538536452.815811</v>
      </c>
      <c r="H80" s="172" t="s">
        <v>234</v>
      </c>
      <c r="I80" s="143" t="s">
        <v>38</v>
      </c>
      <c r="J80" s="143" t="s">
        <v>900</v>
      </c>
    </row>
    <row r="81" spans="1:10" ht="12.75">
      <c r="A81" s="133">
        <v>76</v>
      </c>
      <c r="B81" s="121" t="s">
        <v>1116</v>
      </c>
      <c r="C81" s="130" t="s">
        <v>1117</v>
      </c>
      <c r="D81" s="144" t="s">
        <v>680</v>
      </c>
      <c r="E81" s="144" t="s">
        <v>680</v>
      </c>
      <c r="F81" s="169">
        <v>2094432177.25</v>
      </c>
      <c r="G81" s="169">
        <f t="shared" si="1"/>
        <v>1516084053.5528939</v>
      </c>
      <c r="H81" s="170" t="s">
        <v>234</v>
      </c>
      <c r="I81" s="144" t="s">
        <v>844</v>
      </c>
      <c r="J81" s="144" t="s">
        <v>541</v>
      </c>
    </row>
    <row r="82" spans="1:10" ht="12.75">
      <c r="A82" s="133">
        <v>77</v>
      </c>
      <c r="B82" s="126" t="s">
        <v>1199</v>
      </c>
      <c r="C82" s="127" t="s">
        <v>1200</v>
      </c>
      <c r="D82" s="143" t="s">
        <v>605</v>
      </c>
      <c r="E82" s="143" t="s">
        <v>839</v>
      </c>
      <c r="F82" s="171">
        <v>2041590216.6</v>
      </c>
      <c r="G82" s="171">
        <f t="shared" si="1"/>
        <v>1477833660.5489423</v>
      </c>
      <c r="H82" s="172" t="s">
        <v>234</v>
      </c>
      <c r="I82" s="143" t="s">
        <v>1201</v>
      </c>
      <c r="J82" s="143" t="s">
        <v>900</v>
      </c>
    </row>
    <row r="83" spans="1:10" ht="12.75">
      <c r="A83" s="133">
        <v>78</v>
      </c>
      <c r="B83" s="126" t="s">
        <v>1300</v>
      </c>
      <c r="C83" s="127" t="s">
        <v>1301</v>
      </c>
      <c r="D83" s="143" t="s">
        <v>605</v>
      </c>
      <c r="E83" s="143" t="s">
        <v>939</v>
      </c>
      <c r="F83" s="171">
        <v>2040052777.95</v>
      </c>
      <c r="G83" s="171">
        <f t="shared" si="1"/>
        <v>1476720764.0579987</v>
      </c>
      <c r="H83" s="172" t="s">
        <v>234</v>
      </c>
      <c r="I83" s="143" t="s">
        <v>38</v>
      </c>
      <c r="J83" s="143" t="s">
        <v>541</v>
      </c>
    </row>
    <row r="84" spans="1:10" ht="12.75">
      <c r="A84" s="133">
        <v>79</v>
      </c>
      <c r="B84" s="126" t="s">
        <v>1237</v>
      </c>
      <c r="C84" s="127" t="s">
        <v>1238</v>
      </c>
      <c r="D84" s="143" t="s">
        <v>1113</v>
      </c>
      <c r="E84" s="143" t="s">
        <v>504</v>
      </c>
      <c r="F84" s="171">
        <v>1981164814.07</v>
      </c>
      <c r="G84" s="171">
        <f t="shared" si="1"/>
        <v>1434093886.9719663</v>
      </c>
      <c r="H84" s="172" t="s">
        <v>1114</v>
      </c>
      <c r="I84" s="143" t="s">
        <v>234</v>
      </c>
      <c r="J84" s="143" t="s">
        <v>541</v>
      </c>
    </row>
    <row r="85" spans="1:10" ht="12.75">
      <c r="A85" s="133">
        <v>80</v>
      </c>
      <c r="B85" s="126" t="s">
        <v>1420</v>
      </c>
      <c r="C85" s="127" t="s">
        <v>1421</v>
      </c>
      <c r="D85" s="143" t="s">
        <v>605</v>
      </c>
      <c r="E85" s="143" t="s">
        <v>839</v>
      </c>
      <c r="F85" s="171">
        <v>1965771866.25</v>
      </c>
      <c r="G85" s="171">
        <f t="shared" si="1"/>
        <v>1422951486.19119</v>
      </c>
      <c r="H85" s="172" t="s">
        <v>234</v>
      </c>
      <c r="I85" s="143" t="s">
        <v>38</v>
      </c>
      <c r="J85" s="143" t="s">
        <v>900</v>
      </c>
    </row>
    <row r="86" spans="1:10" ht="12.75">
      <c r="A86" s="133">
        <v>81</v>
      </c>
      <c r="B86" s="126" t="s">
        <v>1576</v>
      </c>
      <c r="C86" s="127" t="s">
        <v>1577</v>
      </c>
      <c r="D86" s="143" t="s">
        <v>605</v>
      </c>
      <c r="E86" s="143" t="s">
        <v>680</v>
      </c>
      <c r="F86" s="171">
        <v>1907442584.98</v>
      </c>
      <c r="G86" s="171">
        <f t="shared" si="1"/>
        <v>1380729019.3339627</v>
      </c>
      <c r="H86" s="172" t="s">
        <v>234</v>
      </c>
      <c r="I86" s="143" t="s">
        <v>38</v>
      </c>
      <c r="J86" s="143" t="s">
        <v>541</v>
      </c>
    </row>
    <row r="87" spans="1:10" ht="12.75">
      <c r="A87" s="133">
        <v>82</v>
      </c>
      <c r="B87" s="121" t="s">
        <v>1730</v>
      </c>
      <c r="C87" s="130" t="s">
        <v>1731</v>
      </c>
      <c r="D87" s="144" t="s">
        <v>605</v>
      </c>
      <c r="E87" s="144" t="s">
        <v>939</v>
      </c>
      <c r="F87" s="169">
        <v>1849116638.28</v>
      </c>
      <c r="G87" s="169">
        <f t="shared" si="1"/>
        <v>1338508966.2519138</v>
      </c>
      <c r="H87" s="170" t="s">
        <v>234</v>
      </c>
      <c r="I87" s="144" t="s">
        <v>844</v>
      </c>
      <c r="J87" s="144" t="s">
        <v>541</v>
      </c>
    </row>
    <row r="88" spans="1:10" ht="12.75">
      <c r="A88" s="133">
        <v>83</v>
      </c>
      <c r="B88" s="121" t="s">
        <v>1726</v>
      </c>
      <c r="C88" s="130" t="s">
        <v>1727</v>
      </c>
      <c r="D88" s="144" t="s">
        <v>605</v>
      </c>
      <c r="E88" s="144" t="s">
        <v>839</v>
      </c>
      <c r="F88" s="169">
        <v>1842652398.33</v>
      </c>
      <c r="G88" s="169">
        <f t="shared" si="1"/>
        <v>1333829735.664747</v>
      </c>
      <c r="H88" s="170" t="s">
        <v>234</v>
      </c>
      <c r="I88" s="144" t="s">
        <v>1596</v>
      </c>
      <c r="J88" s="144" t="s">
        <v>541</v>
      </c>
    </row>
    <row r="89" spans="1:10" ht="12.75">
      <c r="A89" s="133">
        <v>84</v>
      </c>
      <c r="B89" s="126" t="s">
        <v>1081</v>
      </c>
      <c r="C89" s="127" t="s">
        <v>1082</v>
      </c>
      <c r="D89" s="143" t="s">
        <v>605</v>
      </c>
      <c r="E89" s="143" t="s">
        <v>839</v>
      </c>
      <c r="F89" s="171">
        <v>1808433156.2</v>
      </c>
      <c r="G89" s="171">
        <f t="shared" si="1"/>
        <v>1309059658.1795568</v>
      </c>
      <c r="H89" s="172" t="s">
        <v>234</v>
      </c>
      <c r="I89" s="143" t="s">
        <v>38</v>
      </c>
      <c r="J89" s="143" t="s">
        <v>900</v>
      </c>
    </row>
    <row r="90" spans="1:10" ht="12.75">
      <c r="A90" s="133">
        <v>85</v>
      </c>
      <c r="B90" s="126" t="s">
        <v>1104</v>
      </c>
      <c r="C90" s="127" t="s">
        <v>1105</v>
      </c>
      <c r="D90" s="143" t="s">
        <v>605</v>
      </c>
      <c r="E90" s="143" t="s">
        <v>839</v>
      </c>
      <c r="F90" s="171">
        <v>1761387690.84</v>
      </c>
      <c r="G90" s="171">
        <f t="shared" si="1"/>
        <v>1275005139.4422057</v>
      </c>
      <c r="H90" s="172" t="s">
        <v>234</v>
      </c>
      <c r="I90" s="143" t="s">
        <v>38</v>
      </c>
      <c r="J90" s="143" t="s">
        <v>541</v>
      </c>
    </row>
    <row r="91" spans="1:10" ht="12.75">
      <c r="A91" s="133">
        <v>86</v>
      </c>
      <c r="B91" s="121" t="s">
        <v>1539</v>
      </c>
      <c r="C91" s="130" t="s">
        <v>1540</v>
      </c>
      <c r="D91" s="144" t="s">
        <v>605</v>
      </c>
      <c r="E91" s="144" t="s">
        <v>839</v>
      </c>
      <c r="F91" s="169">
        <v>1730032702.42</v>
      </c>
      <c r="G91" s="169">
        <f t="shared" si="1"/>
        <v>1252308392.1045508</v>
      </c>
      <c r="H91" s="170" t="s">
        <v>234</v>
      </c>
      <c r="I91" s="144" t="s">
        <v>1108</v>
      </c>
      <c r="J91" s="144" t="s">
        <v>541</v>
      </c>
    </row>
    <row r="92" spans="1:10" ht="12.75">
      <c r="A92" s="133">
        <v>87</v>
      </c>
      <c r="B92" s="126" t="s">
        <v>1144</v>
      </c>
      <c r="C92" s="127" t="s">
        <v>1145</v>
      </c>
      <c r="D92" s="143" t="s">
        <v>605</v>
      </c>
      <c r="E92" s="143" t="s">
        <v>839</v>
      </c>
      <c r="F92" s="171">
        <v>1616209207.74</v>
      </c>
      <c r="G92" s="171">
        <f t="shared" si="1"/>
        <v>1169915661.9515073</v>
      </c>
      <c r="H92" s="172" t="s">
        <v>234</v>
      </c>
      <c r="I92" s="143" t="s">
        <v>38</v>
      </c>
      <c r="J92" s="143" t="s">
        <v>900</v>
      </c>
    </row>
    <row r="93" spans="1:10" ht="12.75">
      <c r="A93" s="133">
        <v>88</v>
      </c>
      <c r="B93" s="121" t="s">
        <v>1271</v>
      </c>
      <c r="C93" s="130" t="s">
        <v>1272</v>
      </c>
      <c r="D93" s="144" t="s">
        <v>605</v>
      </c>
      <c r="E93" s="144" t="s">
        <v>839</v>
      </c>
      <c r="F93" s="169">
        <v>1491227620.73</v>
      </c>
      <c r="G93" s="169">
        <f t="shared" si="1"/>
        <v>1079445990.4521008</v>
      </c>
      <c r="H93" s="170" t="s">
        <v>234</v>
      </c>
      <c r="I93" s="144" t="s">
        <v>1108</v>
      </c>
      <c r="J93" s="144" t="s">
        <v>541</v>
      </c>
    </row>
    <row r="94" spans="1:10" ht="12.75">
      <c r="A94" s="133">
        <v>89</v>
      </c>
      <c r="B94" s="126" t="s">
        <v>1181</v>
      </c>
      <c r="C94" s="127" t="s">
        <v>1182</v>
      </c>
      <c r="D94" s="143" t="s">
        <v>605</v>
      </c>
      <c r="E94" s="143" t="s">
        <v>839</v>
      </c>
      <c r="F94" s="171">
        <v>1452143254.4</v>
      </c>
      <c r="G94" s="171">
        <f t="shared" si="1"/>
        <v>1051154224.7030016</v>
      </c>
      <c r="H94" s="172" t="s">
        <v>2319</v>
      </c>
      <c r="I94" s="143" t="s">
        <v>1201</v>
      </c>
      <c r="J94" s="143" t="s">
        <v>541</v>
      </c>
    </row>
    <row r="95" spans="1:10" ht="12.75">
      <c r="A95" s="133">
        <v>90</v>
      </c>
      <c r="B95" s="126" t="s">
        <v>1014</v>
      </c>
      <c r="C95" s="127" t="s">
        <v>1015</v>
      </c>
      <c r="D95" s="143" t="s">
        <v>605</v>
      </c>
      <c r="E95" s="143" t="s">
        <v>839</v>
      </c>
      <c r="F95" s="171">
        <v>1420216805.9</v>
      </c>
      <c r="G95" s="171">
        <f t="shared" si="1"/>
        <v>1028043817.9859976</v>
      </c>
      <c r="H95" s="172" t="s">
        <v>2116</v>
      </c>
      <c r="I95" s="143" t="s">
        <v>2117</v>
      </c>
      <c r="J95" s="143" t="s">
        <v>900</v>
      </c>
    </row>
    <row r="96" spans="1:10" ht="12.75">
      <c r="A96" s="133">
        <v>91</v>
      </c>
      <c r="B96" s="126" t="s">
        <v>1416</v>
      </c>
      <c r="C96" s="127" t="s">
        <v>1417</v>
      </c>
      <c r="D96" s="143" t="s">
        <v>605</v>
      </c>
      <c r="E96" s="143" t="s">
        <v>839</v>
      </c>
      <c r="F96" s="171">
        <v>1403903520.8</v>
      </c>
      <c r="G96" s="171">
        <f t="shared" si="1"/>
        <v>1016235218.180371</v>
      </c>
      <c r="H96" s="172" t="s">
        <v>234</v>
      </c>
      <c r="I96" s="143" t="s">
        <v>38</v>
      </c>
      <c r="J96" s="143" t="s">
        <v>541</v>
      </c>
    </row>
    <row r="97" spans="1:10" ht="12.75">
      <c r="A97" s="133">
        <v>92</v>
      </c>
      <c r="B97" s="126" t="s">
        <v>1380</v>
      </c>
      <c r="C97" s="127" t="s">
        <v>1381</v>
      </c>
      <c r="D97" s="143" t="s">
        <v>1113</v>
      </c>
      <c r="E97" s="143" t="s">
        <v>504</v>
      </c>
      <c r="F97" s="171">
        <v>1379676714.9</v>
      </c>
      <c r="G97" s="171">
        <f t="shared" si="1"/>
        <v>998698305.5543736</v>
      </c>
      <c r="H97" s="172" t="s">
        <v>1114</v>
      </c>
      <c r="I97" s="143" t="s">
        <v>1889</v>
      </c>
      <c r="J97" s="143" t="s">
        <v>541</v>
      </c>
    </row>
    <row r="98" spans="1:10" ht="12.75">
      <c r="A98" s="133">
        <v>93</v>
      </c>
      <c r="B98" s="121" t="s">
        <v>1096</v>
      </c>
      <c r="C98" s="130" t="s">
        <v>1097</v>
      </c>
      <c r="D98" s="144" t="s">
        <v>605</v>
      </c>
      <c r="E98" s="144" t="s">
        <v>839</v>
      </c>
      <c r="F98" s="169">
        <v>1379211802.95</v>
      </c>
      <c r="G98" s="169">
        <f t="shared" si="1"/>
        <v>998361772.5305988</v>
      </c>
      <c r="H98" s="170" t="s">
        <v>234</v>
      </c>
      <c r="I98" s="144" t="s">
        <v>844</v>
      </c>
      <c r="J98" s="144" t="s">
        <v>900</v>
      </c>
    </row>
    <row r="99" spans="1:10" ht="12.75">
      <c r="A99" s="133">
        <v>94</v>
      </c>
      <c r="B99" s="121" t="s">
        <v>964</v>
      </c>
      <c r="C99" s="130" t="s">
        <v>965</v>
      </c>
      <c r="D99" s="144" t="s">
        <v>605</v>
      </c>
      <c r="E99" s="144" t="s">
        <v>839</v>
      </c>
      <c r="F99" s="169">
        <v>1373252493.75</v>
      </c>
      <c r="G99" s="169">
        <f t="shared" si="1"/>
        <v>994048043.13585</v>
      </c>
      <c r="H99" s="170" t="s">
        <v>234</v>
      </c>
      <c r="I99" s="144" t="s">
        <v>1108</v>
      </c>
      <c r="J99" s="144" t="s">
        <v>541</v>
      </c>
    </row>
    <row r="100" spans="1:10" ht="12.75">
      <c r="A100" s="133">
        <v>95</v>
      </c>
      <c r="B100" s="126" t="s">
        <v>1848</v>
      </c>
      <c r="C100" s="127" t="s">
        <v>1849</v>
      </c>
      <c r="D100" s="143" t="s">
        <v>605</v>
      </c>
      <c r="E100" s="143" t="s">
        <v>839</v>
      </c>
      <c r="F100" s="171">
        <v>1369691475.65</v>
      </c>
      <c r="G100" s="171">
        <f t="shared" si="1"/>
        <v>991470350.3299116</v>
      </c>
      <c r="H100" s="172" t="s">
        <v>234</v>
      </c>
      <c r="I100" s="143" t="s">
        <v>38</v>
      </c>
      <c r="J100" s="143" t="s">
        <v>541</v>
      </c>
    </row>
    <row r="101" spans="1:10" ht="12.75">
      <c r="A101" s="133">
        <v>96</v>
      </c>
      <c r="B101" s="126" t="s">
        <v>1269</v>
      </c>
      <c r="C101" s="127" t="s">
        <v>1270</v>
      </c>
      <c r="D101" s="143" t="s">
        <v>605</v>
      </c>
      <c r="E101" s="143" t="s">
        <v>839</v>
      </c>
      <c r="F101" s="171">
        <v>1249909309.44</v>
      </c>
      <c r="G101" s="171">
        <f t="shared" si="1"/>
        <v>904764352.3684762</v>
      </c>
      <c r="H101" s="172" t="s">
        <v>2118</v>
      </c>
      <c r="I101" s="143" t="s">
        <v>2119</v>
      </c>
      <c r="J101" s="143" t="s">
        <v>900</v>
      </c>
    </row>
    <row r="102" spans="1:10" ht="12.75">
      <c r="A102" s="133">
        <v>97</v>
      </c>
      <c r="B102" s="126" t="s">
        <v>1254</v>
      </c>
      <c r="C102" s="127" t="s">
        <v>1255</v>
      </c>
      <c r="D102" s="143" t="s">
        <v>2120</v>
      </c>
      <c r="E102" s="143" t="s">
        <v>504</v>
      </c>
      <c r="F102" s="171">
        <v>1240461473.49</v>
      </c>
      <c r="G102" s="171">
        <f t="shared" si="1"/>
        <v>897925404.0463653</v>
      </c>
      <c r="H102" s="172" t="s">
        <v>1114</v>
      </c>
      <c r="I102" s="143" t="s">
        <v>234</v>
      </c>
      <c r="J102" s="143" t="s">
        <v>541</v>
      </c>
    </row>
    <row r="103" spans="1:10" ht="12.75">
      <c r="A103" s="133">
        <v>98</v>
      </c>
      <c r="B103" s="121" t="s">
        <v>1245</v>
      </c>
      <c r="C103" s="130" t="s">
        <v>1246</v>
      </c>
      <c r="D103" s="144" t="s">
        <v>605</v>
      </c>
      <c r="E103" s="144" t="s">
        <v>839</v>
      </c>
      <c r="F103" s="169">
        <v>1199993129.1</v>
      </c>
      <c r="G103" s="169">
        <f t="shared" si="1"/>
        <v>868631826.4028423</v>
      </c>
      <c r="H103" s="170" t="s">
        <v>2121</v>
      </c>
      <c r="I103" s="144" t="s">
        <v>844</v>
      </c>
      <c r="J103" s="144" t="s">
        <v>541</v>
      </c>
    </row>
    <row r="104" spans="1:10" ht="12.75">
      <c r="A104" s="133">
        <v>99</v>
      </c>
      <c r="B104" s="126" t="s">
        <v>2008</v>
      </c>
      <c r="C104" s="127" t="s">
        <v>2009</v>
      </c>
      <c r="D104" s="143" t="s">
        <v>605</v>
      </c>
      <c r="E104" s="143" t="s">
        <v>839</v>
      </c>
      <c r="F104" s="171">
        <v>1194813750.9</v>
      </c>
      <c r="G104" s="171">
        <f t="shared" si="1"/>
        <v>864882660.9814776</v>
      </c>
      <c r="H104" s="172" t="s">
        <v>1025</v>
      </c>
      <c r="I104" s="143" t="s">
        <v>1026</v>
      </c>
      <c r="J104" s="143" t="s">
        <v>900</v>
      </c>
    </row>
    <row r="105" spans="1:10" ht="12.75">
      <c r="A105" s="133">
        <v>100</v>
      </c>
      <c r="B105" s="126" t="s">
        <v>1810</v>
      </c>
      <c r="C105" s="127" t="s">
        <v>1811</v>
      </c>
      <c r="D105" s="143" t="s">
        <v>2122</v>
      </c>
      <c r="E105" s="143" t="s">
        <v>504</v>
      </c>
      <c r="F105" s="171">
        <v>1192400588.16</v>
      </c>
      <c r="G105" s="171">
        <f t="shared" si="1"/>
        <v>863135859.3478502</v>
      </c>
      <c r="H105" s="172" t="s">
        <v>1114</v>
      </c>
      <c r="I105" s="143" t="s">
        <v>2123</v>
      </c>
      <c r="J105" s="143" t="s">
        <v>541</v>
      </c>
    </row>
    <row r="106" spans="1:10" ht="12.75">
      <c r="A106" s="133">
        <v>101</v>
      </c>
      <c r="B106" s="126" t="s">
        <v>1668</v>
      </c>
      <c r="C106" s="127" t="s">
        <v>1669</v>
      </c>
      <c r="D106" s="143" t="s">
        <v>1113</v>
      </c>
      <c r="E106" s="143" t="s">
        <v>504</v>
      </c>
      <c r="F106" s="171">
        <v>1177270138.45</v>
      </c>
      <c r="G106" s="171">
        <f t="shared" si="1"/>
        <v>852183471.4989707</v>
      </c>
      <c r="H106" s="172" t="s">
        <v>1114</v>
      </c>
      <c r="I106" s="143" t="s">
        <v>2124</v>
      </c>
      <c r="J106" s="143" t="s">
        <v>541</v>
      </c>
    </row>
    <row r="107" spans="1:10" ht="12.75">
      <c r="A107" s="133">
        <v>102</v>
      </c>
      <c r="B107" s="121" t="s">
        <v>1718</v>
      </c>
      <c r="C107" s="130" t="s">
        <v>1719</v>
      </c>
      <c r="D107" s="144" t="s">
        <v>605</v>
      </c>
      <c r="E107" s="144" t="s">
        <v>839</v>
      </c>
      <c r="F107" s="169">
        <v>1175000165.56</v>
      </c>
      <c r="G107" s="169">
        <f t="shared" si="1"/>
        <v>850540319.8429238</v>
      </c>
      <c r="H107" s="170" t="s">
        <v>2125</v>
      </c>
      <c r="I107" s="144" t="s">
        <v>1108</v>
      </c>
      <c r="J107" s="144" t="s">
        <v>541</v>
      </c>
    </row>
    <row r="108" spans="1:10" ht="12.75">
      <c r="A108" s="133">
        <v>103</v>
      </c>
      <c r="B108" s="121" t="s">
        <v>1382</v>
      </c>
      <c r="C108" s="130" t="s">
        <v>1383</v>
      </c>
      <c r="D108" s="144" t="s">
        <v>605</v>
      </c>
      <c r="E108" s="144" t="s">
        <v>839</v>
      </c>
      <c r="F108" s="169">
        <v>1166935532.18</v>
      </c>
      <c r="G108" s="169">
        <f t="shared" si="1"/>
        <v>844702622.0659435</v>
      </c>
      <c r="H108" s="170" t="s">
        <v>2125</v>
      </c>
      <c r="I108" s="144" t="s">
        <v>1384</v>
      </c>
      <c r="J108" s="144" t="s">
        <v>900</v>
      </c>
    </row>
    <row r="109" spans="1:10" ht="12.75">
      <c r="A109" s="133">
        <v>104</v>
      </c>
      <c r="B109" s="121" t="s">
        <v>1903</v>
      </c>
      <c r="C109" s="130" t="s">
        <v>1904</v>
      </c>
      <c r="D109" s="144" t="s">
        <v>605</v>
      </c>
      <c r="E109" s="144" t="s">
        <v>839</v>
      </c>
      <c r="F109" s="169">
        <v>1154061250.35</v>
      </c>
      <c r="G109" s="169">
        <f t="shared" si="1"/>
        <v>835383392.9233522</v>
      </c>
      <c r="H109" s="170" t="s">
        <v>234</v>
      </c>
      <c r="I109" s="144" t="s">
        <v>1108</v>
      </c>
      <c r="J109" s="144" t="s">
        <v>541</v>
      </c>
    </row>
    <row r="110" spans="1:10" ht="12.75">
      <c r="A110" s="133">
        <v>105</v>
      </c>
      <c r="B110" s="121" t="s">
        <v>1326</v>
      </c>
      <c r="C110" s="130" t="s">
        <v>1327</v>
      </c>
      <c r="D110" s="144" t="s">
        <v>605</v>
      </c>
      <c r="E110" s="144" t="s">
        <v>23</v>
      </c>
      <c r="F110" s="169">
        <v>1111405635.12</v>
      </c>
      <c r="G110" s="169">
        <f t="shared" si="1"/>
        <v>804506528.6605035</v>
      </c>
      <c r="H110" s="170" t="s">
        <v>2319</v>
      </c>
      <c r="I110" s="144" t="s">
        <v>1328</v>
      </c>
      <c r="J110" s="144" t="s">
        <v>541</v>
      </c>
    </row>
    <row r="111" spans="1:10" ht="12.75">
      <c r="A111" s="133">
        <v>106</v>
      </c>
      <c r="B111" s="126" t="s">
        <v>1496</v>
      </c>
      <c r="C111" s="127" t="s">
        <v>1497</v>
      </c>
      <c r="D111" s="143" t="s">
        <v>2126</v>
      </c>
      <c r="E111" s="143" t="s">
        <v>504</v>
      </c>
      <c r="F111" s="171">
        <v>1096181558.51</v>
      </c>
      <c r="G111" s="171">
        <f t="shared" si="1"/>
        <v>793486367.6692826</v>
      </c>
      <c r="H111" s="172" t="s">
        <v>2127</v>
      </c>
      <c r="I111" s="143" t="s">
        <v>1022</v>
      </c>
      <c r="J111" s="143" t="s">
        <v>541</v>
      </c>
    </row>
    <row r="112" spans="1:10" ht="12.75">
      <c r="A112" s="133">
        <v>107</v>
      </c>
      <c r="B112" s="126" t="s">
        <v>1345</v>
      </c>
      <c r="C112" s="127" t="s">
        <v>1346</v>
      </c>
      <c r="D112" s="143" t="s">
        <v>605</v>
      </c>
      <c r="E112" s="143" t="s">
        <v>927</v>
      </c>
      <c r="F112" s="171">
        <v>1067078081.74</v>
      </c>
      <c r="G112" s="171">
        <f t="shared" si="1"/>
        <v>772419408.5606433</v>
      </c>
      <c r="H112" s="172" t="s">
        <v>234</v>
      </c>
      <c r="I112" s="143" t="s">
        <v>38</v>
      </c>
      <c r="J112" s="143" t="s">
        <v>541</v>
      </c>
    </row>
    <row r="113" spans="1:10" ht="12.75">
      <c r="A113" s="133">
        <v>108</v>
      </c>
      <c r="B113" s="121" t="s">
        <v>1788</v>
      </c>
      <c r="C113" s="130" t="s">
        <v>1789</v>
      </c>
      <c r="D113" s="144" t="s">
        <v>605</v>
      </c>
      <c r="E113" s="144" t="s">
        <v>839</v>
      </c>
      <c r="F113" s="169">
        <v>1063112826.51</v>
      </c>
      <c r="G113" s="169">
        <f t="shared" si="1"/>
        <v>769549103.0488346</v>
      </c>
      <c r="H113" s="170" t="s">
        <v>234</v>
      </c>
      <c r="I113" s="144" t="s">
        <v>1108</v>
      </c>
      <c r="J113" s="144" t="s">
        <v>541</v>
      </c>
    </row>
    <row r="114" spans="1:10" ht="12.75">
      <c r="A114" s="133">
        <v>109</v>
      </c>
      <c r="B114" s="126" t="s">
        <v>1322</v>
      </c>
      <c r="C114" s="127" t="s">
        <v>1323</v>
      </c>
      <c r="D114" s="143" t="s">
        <v>605</v>
      </c>
      <c r="E114" s="143" t="s">
        <v>839</v>
      </c>
      <c r="F114" s="171">
        <v>1059242045.4</v>
      </c>
      <c r="G114" s="171">
        <f t="shared" si="1"/>
        <v>766747183.9514256</v>
      </c>
      <c r="H114" s="172" t="s">
        <v>2319</v>
      </c>
      <c r="I114" s="143" t="s">
        <v>2128</v>
      </c>
      <c r="J114" s="143" t="s">
        <v>541</v>
      </c>
    </row>
    <row r="115" spans="1:10" ht="12.75">
      <c r="A115" s="133">
        <v>110</v>
      </c>
      <c r="B115" s="121" t="s">
        <v>1281</v>
      </c>
      <c r="C115" s="130" t="s">
        <v>1282</v>
      </c>
      <c r="D115" s="144" t="s">
        <v>605</v>
      </c>
      <c r="E115" s="144" t="s">
        <v>839</v>
      </c>
      <c r="F115" s="169">
        <v>1047036942.64</v>
      </c>
      <c r="G115" s="169">
        <f t="shared" si="1"/>
        <v>757912349.4471608</v>
      </c>
      <c r="H115" s="170" t="s">
        <v>2129</v>
      </c>
      <c r="I115" s="144" t="s">
        <v>844</v>
      </c>
      <c r="J115" s="144" t="s">
        <v>541</v>
      </c>
    </row>
    <row r="116" spans="1:10" ht="12.75">
      <c r="A116" s="133">
        <v>111</v>
      </c>
      <c r="B116" s="126" t="s">
        <v>1444</v>
      </c>
      <c r="C116" s="127" t="s">
        <v>1445</v>
      </c>
      <c r="D116" s="143" t="s">
        <v>2130</v>
      </c>
      <c r="E116" s="143" t="s">
        <v>504</v>
      </c>
      <c r="F116" s="171">
        <v>1039967666.4</v>
      </c>
      <c r="G116" s="171">
        <f t="shared" si="1"/>
        <v>752795154.8709695</v>
      </c>
      <c r="H116" s="172" t="s">
        <v>1114</v>
      </c>
      <c r="I116" s="143" t="s">
        <v>836</v>
      </c>
      <c r="J116" s="143" t="s">
        <v>541</v>
      </c>
    </row>
    <row r="117" spans="1:10" ht="12.75">
      <c r="A117" s="133">
        <v>112</v>
      </c>
      <c r="B117" s="121" t="s">
        <v>983</v>
      </c>
      <c r="C117" s="130" t="s">
        <v>984</v>
      </c>
      <c r="D117" s="144" t="s">
        <v>605</v>
      </c>
      <c r="E117" s="144" t="s">
        <v>839</v>
      </c>
      <c r="F117" s="169">
        <v>1032868121.74</v>
      </c>
      <c r="G117" s="169">
        <f t="shared" si="1"/>
        <v>747656050.0752033</v>
      </c>
      <c r="H117" s="170" t="s">
        <v>1025</v>
      </c>
      <c r="I117" s="144" t="s">
        <v>1108</v>
      </c>
      <c r="J117" s="144" t="s">
        <v>541</v>
      </c>
    </row>
    <row r="118" spans="1:10" ht="12.75">
      <c r="A118" s="133">
        <v>113</v>
      </c>
      <c r="B118" s="121" t="s">
        <v>1895</v>
      </c>
      <c r="C118" s="130" t="s">
        <v>1896</v>
      </c>
      <c r="D118" s="144" t="s">
        <v>605</v>
      </c>
      <c r="E118" s="144" t="s">
        <v>839</v>
      </c>
      <c r="F118" s="169">
        <v>1030757381.94</v>
      </c>
      <c r="G118" s="169">
        <f t="shared" si="1"/>
        <v>746128161.5206162</v>
      </c>
      <c r="H118" s="170" t="s">
        <v>234</v>
      </c>
      <c r="I118" s="144" t="s">
        <v>1108</v>
      </c>
      <c r="J118" s="144" t="s">
        <v>541</v>
      </c>
    </row>
    <row r="119" spans="1:10" ht="12.75">
      <c r="A119" s="133">
        <v>114</v>
      </c>
      <c r="B119" s="126" t="s">
        <v>1027</v>
      </c>
      <c r="C119" s="127" t="s">
        <v>1028</v>
      </c>
      <c r="D119" s="143" t="s">
        <v>605</v>
      </c>
      <c r="E119" s="143" t="s">
        <v>839</v>
      </c>
      <c r="F119" s="171">
        <v>1030743983.83</v>
      </c>
      <c r="G119" s="171">
        <f t="shared" si="1"/>
        <v>746118463.1111192</v>
      </c>
      <c r="H119" s="172" t="s">
        <v>1025</v>
      </c>
      <c r="I119" s="143" t="s">
        <v>1026</v>
      </c>
      <c r="J119" s="143" t="s">
        <v>900</v>
      </c>
    </row>
    <row r="120" spans="1:10" ht="12.75">
      <c r="A120" s="133">
        <v>115</v>
      </c>
      <c r="B120" s="126" t="s">
        <v>919</v>
      </c>
      <c r="C120" s="127" t="s">
        <v>920</v>
      </c>
      <c r="D120" s="143" t="s">
        <v>605</v>
      </c>
      <c r="E120" s="143" t="s">
        <v>680</v>
      </c>
      <c r="F120" s="171">
        <v>1025751643.09</v>
      </c>
      <c r="G120" s="171">
        <f t="shared" si="1"/>
        <v>742504687.3736998</v>
      </c>
      <c r="H120" s="172" t="s">
        <v>2125</v>
      </c>
      <c r="I120" s="143" t="s">
        <v>2131</v>
      </c>
      <c r="J120" s="143" t="s">
        <v>541</v>
      </c>
    </row>
    <row r="121" spans="1:10" ht="12.75">
      <c r="A121" s="133">
        <v>116</v>
      </c>
      <c r="B121" s="121" t="s">
        <v>1537</v>
      </c>
      <c r="C121" s="130" t="s">
        <v>1538</v>
      </c>
      <c r="D121" s="144" t="s">
        <v>605</v>
      </c>
      <c r="E121" s="144" t="s">
        <v>839</v>
      </c>
      <c r="F121" s="169">
        <v>1016072016.75</v>
      </c>
      <c r="G121" s="169">
        <f t="shared" si="1"/>
        <v>735497954.332722</v>
      </c>
      <c r="H121" s="170" t="s">
        <v>2125</v>
      </c>
      <c r="I121" s="144" t="s">
        <v>1108</v>
      </c>
      <c r="J121" s="144" t="s">
        <v>541</v>
      </c>
    </row>
    <row r="122" spans="1:10" ht="12.75">
      <c r="A122" s="133">
        <v>117</v>
      </c>
      <c r="B122" s="126" t="s">
        <v>1698</v>
      </c>
      <c r="C122" s="127" t="s">
        <v>1699</v>
      </c>
      <c r="D122" s="143" t="s">
        <v>605</v>
      </c>
      <c r="E122" s="143" t="s">
        <v>839</v>
      </c>
      <c r="F122" s="171">
        <v>976508510.25</v>
      </c>
      <c r="G122" s="171">
        <f t="shared" si="1"/>
        <v>706859356.263606</v>
      </c>
      <c r="H122" s="172" t="s">
        <v>2125</v>
      </c>
      <c r="I122" s="143" t="s">
        <v>2131</v>
      </c>
      <c r="J122" s="143" t="s">
        <v>541</v>
      </c>
    </row>
    <row r="123" spans="1:10" ht="12.75">
      <c r="A123" s="133">
        <v>118</v>
      </c>
      <c r="B123" s="126" t="s">
        <v>1173</v>
      </c>
      <c r="C123" s="127" t="s">
        <v>1174</v>
      </c>
      <c r="D123" s="143" t="s">
        <v>605</v>
      </c>
      <c r="E123" s="143" t="s">
        <v>839</v>
      </c>
      <c r="F123" s="171">
        <v>974322577.8</v>
      </c>
      <c r="G123" s="171">
        <f t="shared" si="1"/>
        <v>705277038.4566191</v>
      </c>
      <c r="H123" s="172" t="s">
        <v>2125</v>
      </c>
      <c r="I123" s="143" t="s">
        <v>2131</v>
      </c>
      <c r="J123" s="143" t="s">
        <v>541</v>
      </c>
    </row>
    <row r="124" spans="1:10" ht="12.75">
      <c r="A124" s="133">
        <v>119</v>
      </c>
      <c r="B124" s="121" t="s">
        <v>1999</v>
      </c>
      <c r="C124" s="130" t="s">
        <v>2000</v>
      </c>
      <c r="D124" s="144" t="s">
        <v>2132</v>
      </c>
      <c r="E124" s="144" t="s">
        <v>839</v>
      </c>
      <c r="F124" s="169">
        <v>968955793.92</v>
      </c>
      <c r="G124" s="169">
        <f t="shared" si="1"/>
        <v>701392216.8101068</v>
      </c>
      <c r="H124" s="170" t="s">
        <v>2133</v>
      </c>
      <c r="I124" s="144" t="s">
        <v>1108</v>
      </c>
      <c r="J124" s="144" t="s">
        <v>900</v>
      </c>
    </row>
    <row r="125" spans="1:10" ht="12.75">
      <c r="A125" s="133">
        <v>120</v>
      </c>
      <c r="B125" s="126" t="s">
        <v>1091</v>
      </c>
      <c r="C125" s="127" t="s">
        <v>1092</v>
      </c>
      <c r="D125" s="143" t="s">
        <v>2134</v>
      </c>
      <c r="E125" s="143" t="s">
        <v>504</v>
      </c>
      <c r="F125" s="171">
        <v>966470605.4</v>
      </c>
      <c r="G125" s="171">
        <f t="shared" si="1"/>
        <v>699593278.3072655</v>
      </c>
      <c r="H125" s="172" t="s">
        <v>1114</v>
      </c>
      <c r="I125" s="143" t="s">
        <v>836</v>
      </c>
      <c r="J125" s="143" t="s">
        <v>541</v>
      </c>
    </row>
    <row r="126" spans="1:10" ht="12.75">
      <c r="A126" s="133">
        <v>121</v>
      </c>
      <c r="B126" s="121" t="s">
        <v>1515</v>
      </c>
      <c r="C126" s="130" t="s">
        <v>1516</v>
      </c>
      <c r="D126" s="144" t="s">
        <v>605</v>
      </c>
      <c r="E126" s="144" t="s">
        <v>680</v>
      </c>
      <c r="F126" s="169">
        <v>956491573.2</v>
      </c>
      <c r="G126" s="169">
        <f t="shared" si="1"/>
        <v>692369816.1428448</v>
      </c>
      <c r="H126" s="170" t="s">
        <v>1474</v>
      </c>
      <c r="I126" s="144" t="s">
        <v>1108</v>
      </c>
      <c r="J126" s="144" t="s">
        <v>541</v>
      </c>
    </row>
    <row r="127" spans="1:10" ht="12.75">
      <c r="A127" s="133">
        <v>122</v>
      </c>
      <c r="B127" s="126" t="s">
        <v>1071</v>
      </c>
      <c r="C127" s="127" t="s">
        <v>1072</v>
      </c>
      <c r="D127" s="143" t="s">
        <v>605</v>
      </c>
      <c r="E127" s="143" t="s">
        <v>839</v>
      </c>
      <c r="F127" s="171">
        <v>940308031.28</v>
      </c>
      <c r="G127" s="171">
        <f t="shared" si="1"/>
        <v>680655132.7544658</v>
      </c>
      <c r="H127" s="172" t="s">
        <v>1474</v>
      </c>
      <c r="I127" s="143" t="s">
        <v>1475</v>
      </c>
      <c r="J127" s="143" t="s">
        <v>541</v>
      </c>
    </row>
    <row r="128" spans="1:10" ht="12.75">
      <c r="A128" s="133">
        <v>123</v>
      </c>
      <c r="B128" s="126" t="s">
        <v>1617</v>
      </c>
      <c r="C128" s="127" t="s">
        <v>1618</v>
      </c>
      <c r="D128" s="143" t="s">
        <v>605</v>
      </c>
      <c r="E128" s="143" t="s">
        <v>839</v>
      </c>
      <c r="F128" s="171">
        <v>934708566.44</v>
      </c>
      <c r="G128" s="171">
        <f t="shared" si="1"/>
        <v>676601881.7375242</v>
      </c>
      <c r="H128" s="172" t="s">
        <v>234</v>
      </c>
      <c r="I128" s="143" t="s">
        <v>38</v>
      </c>
      <c r="J128" s="143" t="s">
        <v>541</v>
      </c>
    </row>
    <row r="129" spans="1:10" ht="12.75">
      <c r="A129" s="133">
        <v>124</v>
      </c>
      <c r="B129" s="121" t="s">
        <v>1339</v>
      </c>
      <c r="C129" s="130" t="s">
        <v>1340</v>
      </c>
      <c r="D129" s="144" t="s">
        <v>605</v>
      </c>
      <c r="E129" s="144" t="s">
        <v>839</v>
      </c>
      <c r="F129" s="169">
        <v>910728273</v>
      </c>
      <c r="G129" s="169">
        <f t="shared" si="1"/>
        <v>659243410.606872</v>
      </c>
      <c r="H129" s="170" t="s">
        <v>234</v>
      </c>
      <c r="I129" s="144" t="s">
        <v>844</v>
      </c>
      <c r="J129" s="144" t="s">
        <v>541</v>
      </c>
    </row>
    <row r="130" spans="1:10" ht="12.75">
      <c r="A130" s="133">
        <v>125</v>
      </c>
      <c r="B130" s="126" t="s">
        <v>931</v>
      </c>
      <c r="C130" s="127" t="s">
        <v>932</v>
      </c>
      <c r="D130" s="143" t="s">
        <v>605</v>
      </c>
      <c r="E130" s="143" t="s">
        <v>504</v>
      </c>
      <c r="F130" s="171">
        <v>877587085.38</v>
      </c>
      <c r="G130" s="171">
        <f t="shared" si="1"/>
        <v>635253697.9715083</v>
      </c>
      <c r="H130" s="172" t="s">
        <v>1114</v>
      </c>
      <c r="I130" s="143" t="s">
        <v>836</v>
      </c>
      <c r="J130" s="143" t="s">
        <v>541</v>
      </c>
    </row>
    <row r="131" spans="1:10" ht="12.75">
      <c r="A131" s="133">
        <v>126</v>
      </c>
      <c r="B131" s="126" t="s">
        <v>1899</v>
      </c>
      <c r="C131" s="127" t="s">
        <v>1900</v>
      </c>
      <c r="D131" s="143" t="s">
        <v>605</v>
      </c>
      <c r="E131" s="143" t="s">
        <v>839</v>
      </c>
      <c r="F131" s="171">
        <v>877191786.32</v>
      </c>
      <c r="G131" s="171">
        <f t="shared" si="1"/>
        <v>634967555.2127404</v>
      </c>
      <c r="H131" s="172" t="s">
        <v>234</v>
      </c>
      <c r="I131" s="143" t="s">
        <v>38</v>
      </c>
      <c r="J131" s="143" t="s">
        <v>541</v>
      </c>
    </row>
    <row r="132" spans="1:10" ht="12.75">
      <c r="A132" s="133">
        <v>127</v>
      </c>
      <c r="B132" s="126" t="s">
        <v>1164</v>
      </c>
      <c r="C132" s="127" t="s">
        <v>1165</v>
      </c>
      <c r="D132" s="143" t="s">
        <v>605</v>
      </c>
      <c r="E132" s="143" t="s">
        <v>680</v>
      </c>
      <c r="F132" s="171">
        <v>872861247.65</v>
      </c>
      <c r="G132" s="171">
        <f t="shared" si="1"/>
        <v>631832834.1689196</v>
      </c>
      <c r="H132" s="172" t="s">
        <v>234</v>
      </c>
      <c r="I132" s="143" t="s">
        <v>38</v>
      </c>
      <c r="J132" s="143" t="s">
        <v>541</v>
      </c>
    </row>
    <row r="133" spans="1:10" ht="12.75">
      <c r="A133" s="133">
        <v>128</v>
      </c>
      <c r="B133" s="126" t="s">
        <v>1376</v>
      </c>
      <c r="C133" s="127" t="s">
        <v>1377</v>
      </c>
      <c r="D133" s="143" t="s">
        <v>1113</v>
      </c>
      <c r="E133" s="143" t="s">
        <v>504</v>
      </c>
      <c r="F133" s="171">
        <v>864267332.83</v>
      </c>
      <c r="G133" s="171">
        <f t="shared" si="1"/>
        <v>625612008.6116551</v>
      </c>
      <c r="H133" s="172" t="s">
        <v>1114</v>
      </c>
      <c r="I133" s="143" t="s">
        <v>836</v>
      </c>
      <c r="J133" s="143" t="s">
        <v>541</v>
      </c>
    </row>
    <row r="134" spans="1:10" ht="12.75">
      <c r="A134" s="133">
        <v>129</v>
      </c>
      <c r="B134" s="126" t="s">
        <v>1314</v>
      </c>
      <c r="C134" s="127" t="s">
        <v>1315</v>
      </c>
      <c r="D134" s="143" t="s">
        <v>2135</v>
      </c>
      <c r="E134" s="143" t="s">
        <v>504</v>
      </c>
      <c r="F134" s="171">
        <v>861445019.16</v>
      </c>
      <c r="G134" s="171">
        <f aca="true" t="shared" si="2" ref="G134:G197">F134*0.723864</f>
        <v>623569037.3492342</v>
      </c>
      <c r="H134" s="172" t="s">
        <v>1114</v>
      </c>
      <c r="I134" s="143" t="s">
        <v>836</v>
      </c>
      <c r="J134" s="143" t="s">
        <v>541</v>
      </c>
    </row>
    <row r="135" spans="1:10" ht="12.75">
      <c r="A135" s="133">
        <v>130</v>
      </c>
      <c r="B135" s="126" t="s">
        <v>1260</v>
      </c>
      <c r="C135" s="127" t="s">
        <v>1261</v>
      </c>
      <c r="D135" s="143" t="s">
        <v>605</v>
      </c>
      <c r="E135" s="143" t="s">
        <v>680</v>
      </c>
      <c r="F135" s="171">
        <v>849772303.8</v>
      </c>
      <c r="G135" s="171">
        <f t="shared" si="2"/>
        <v>615119578.9178832</v>
      </c>
      <c r="H135" s="172" t="s">
        <v>234</v>
      </c>
      <c r="I135" s="143" t="s">
        <v>38</v>
      </c>
      <c r="J135" s="143" t="s">
        <v>541</v>
      </c>
    </row>
    <row r="136" spans="1:10" ht="12.75">
      <c r="A136" s="133">
        <v>131</v>
      </c>
      <c r="B136" s="126" t="s">
        <v>1808</v>
      </c>
      <c r="C136" s="127" t="s">
        <v>1809</v>
      </c>
      <c r="D136" s="143" t="s">
        <v>605</v>
      </c>
      <c r="E136" s="143" t="s">
        <v>839</v>
      </c>
      <c r="F136" s="171">
        <v>842535760.05</v>
      </c>
      <c r="G136" s="171">
        <f t="shared" si="2"/>
        <v>609881305.4128331</v>
      </c>
      <c r="H136" s="172" t="s">
        <v>234</v>
      </c>
      <c r="I136" s="143" t="s">
        <v>38</v>
      </c>
      <c r="J136" s="143" t="s">
        <v>900</v>
      </c>
    </row>
    <row r="137" spans="1:10" ht="12.75">
      <c r="A137" s="133">
        <v>132</v>
      </c>
      <c r="B137" s="126" t="s">
        <v>1552</v>
      </c>
      <c r="C137" s="127" t="s">
        <v>1553</v>
      </c>
      <c r="D137" s="143" t="s">
        <v>605</v>
      </c>
      <c r="E137" s="143" t="s">
        <v>839</v>
      </c>
      <c r="F137" s="171">
        <v>839667660.7</v>
      </c>
      <c r="G137" s="171">
        <f t="shared" si="2"/>
        <v>607805191.5449448</v>
      </c>
      <c r="H137" s="172" t="s">
        <v>234</v>
      </c>
      <c r="I137" s="143" t="s">
        <v>38</v>
      </c>
      <c r="J137" s="143" t="s">
        <v>900</v>
      </c>
    </row>
    <row r="138" spans="1:10" ht="12.75">
      <c r="A138" s="133">
        <v>133</v>
      </c>
      <c r="B138" s="126" t="s">
        <v>1153</v>
      </c>
      <c r="C138" s="127" t="s">
        <v>1154</v>
      </c>
      <c r="D138" s="143" t="s">
        <v>605</v>
      </c>
      <c r="E138" s="143" t="s">
        <v>839</v>
      </c>
      <c r="F138" s="171">
        <v>830982055.74</v>
      </c>
      <c r="G138" s="171">
        <f t="shared" si="2"/>
        <v>601517994.7961793</v>
      </c>
      <c r="H138" s="172" t="s">
        <v>234</v>
      </c>
      <c r="I138" s="143" t="s">
        <v>38</v>
      </c>
      <c r="J138" s="143" t="s">
        <v>541</v>
      </c>
    </row>
    <row r="139" spans="1:10" ht="12.75">
      <c r="A139" s="133">
        <v>134</v>
      </c>
      <c r="B139" s="126" t="s">
        <v>1126</v>
      </c>
      <c r="C139" s="127" t="s">
        <v>1127</v>
      </c>
      <c r="D139" s="143" t="s">
        <v>362</v>
      </c>
      <c r="E139" s="143" t="s">
        <v>839</v>
      </c>
      <c r="F139" s="171">
        <v>826825178.71</v>
      </c>
      <c r="G139" s="171">
        <f t="shared" si="2"/>
        <v>598508981.1617354</v>
      </c>
      <c r="H139" s="172" t="s">
        <v>234</v>
      </c>
      <c r="I139" s="143" t="s">
        <v>38</v>
      </c>
      <c r="J139" s="143" t="s">
        <v>541</v>
      </c>
    </row>
    <row r="140" spans="1:10" ht="12.75">
      <c r="A140" s="133">
        <v>135</v>
      </c>
      <c r="B140" s="121" t="s">
        <v>2001</v>
      </c>
      <c r="C140" s="130" t="s">
        <v>2002</v>
      </c>
      <c r="D140" s="144" t="s">
        <v>605</v>
      </c>
      <c r="E140" s="144" t="s">
        <v>839</v>
      </c>
      <c r="F140" s="169">
        <v>824418916.2</v>
      </c>
      <c r="G140" s="169">
        <f t="shared" si="2"/>
        <v>596767174.3561968</v>
      </c>
      <c r="H140" s="170" t="s">
        <v>2136</v>
      </c>
      <c r="I140" s="144" t="s">
        <v>1596</v>
      </c>
      <c r="J140" s="144" t="s">
        <v>900</v>
      </c>
    </row>
    <row r="141" spans="1:10" ht="12.75">
      <c r="A141" s="133">
        <v>136</v>
      </c>
      <c r="B141" s="126" t="s">
        <v>981</v>
      </c>
      <c r="C141" s="127" t="s">
        <v>982</v>
      </c>
      <c r="D141" s="143" t="s">
        <v>605</v>
      </c>
      <c r="E141" s="143" t="s">
        <v>839</v>
      </c>
      <c r="F141" s="171">
        <v>786722280.02</v>
      </c>
      <c r="G141" s="171">
        <f t="shared" si="2"/>
        <v>569479936.5043973</v>
      </c>
      <c r="H141" s="172" t="s">
        <v>2129</v>
      </c>
      <c r="I141" s="143" t="s">
        <v>2137</v>
      </c>
      <c r="J141" s="143" t="s">
        <v>541</v>
      </c>
    </row>
    <row r="142" spans="1:10" ht="12.75">
      <c r="A142" s="133">
        <v>137</v>
      </c>
      <c r="B142" s="121" t="s">
        <v>1374</v>
      </c>
      <c r="C142" s="130" t="s">
        <v>1375</v>
      </c>
      <c r="D142" s="144" t="s">
        <v>605</v>
      </c>
      <c r="E142" s="144" t="s">
        <v>839</v>
      </c>
      <c r="F142" s="169">
        <v>786378857.55</v>
      </c>
      <c r="G142" s="169">
        <f t="shared" si="2"/>
        <v>569231345.3415731</v>
      </c>
      <c r="H142" s="170" t="s">
        <v>234</v>
      </c>
      <c r="I142" s="144" t="s">
        <v>1108</v>
      </c>
      <c r="J142" s="144" t="s">
        <v>541</v>
      </c>
    </row>
    <row r="143" spans="1:10" ht="12.75">
      <c r="A143" s="133">
        <v>138</v>
      </c>
      <c r="B143" s="126" t="s">
        <v>1193</v>
      </c>
      <c r="C143" s="127" t="s">
        <v>1194</v>
      </c>
      <c r="D143" s="143" t="s">
        <v>605</v>
      </c>
      <c r="E143" s="143" t="s">
        <v>839</v>
      </c>
      <c r="F143" s="171">
        <v>779787092.7</v>
      </c>
      <c r="G143" s="171">
        <f t="shared" si="2"/>
        <v>564459804.0701928</v>
      </c>
      <c r="H143" s="172" t="s">
        <v>234</v>
      </c>
      <c r="I143" s="143" t="s">
        <v>38</v>
      </c>
      <c r="J143" s="143" t="s">
        <v>541</v>
      </c>
    </row>
    <row r="144" spans="1:10" ht="12.75">
      <c r="A144" s="133">
        <v>139</v>
      </c>
      <c r="B144" s="126" t="s">
        <v>1744</v>
      </c>
      <c r="C144" s="127" t="s">
        <v>1745</v>
      </c>
      <c r="D144" s="143" t="s">
        <v>605</v>
      </c>
      <c r="E144" s="143" t="s">
        <v>839</v>
      </c>
      <c r="F144" s="171">
        <v>777458272.24</v>
      </c>
      <c r="G144" s="171">
        <f t="shared" si="2"/>
        <v>562774054.7767353</v>
      </c>
      <c r="H144" s="172" t="s">
        <v>234</v>
      </c>
      <c r="I144" s="143" t="s">
        <v>38</v>
      </c>
      <c r="J144" s="143" t="s">
        <v>900</v>
      </c>
    </row>
    <row r="145" spans="1:10" ht="12.75">
      <c r="A145" s="133">
        <v>140</v>
      </c>
      <c r="B145" s="121" t="s">
        <v>1483</v>
      </c>
      <c r="C145" s="130" t="s">
        <v>1484</v>
      </c>
      <c r="D145" s="144" t="s">
        <v>605</v>
      </c>
      <c r="E145" s="144" t="s">
        <v>839</v>
      </c>
      <c r="F145" s="169">
        <v>771549298.08</v>
      </c>
      <c r="G145" s="169">
        <f t="shared" si="2"/>
        <v>558496761.1053811</v>
      </c>
      <c r="H145" s="170" t="s">
        <v>234</v>
      </c>
      <c r="I145" s="144" t="s">
        <v>1108</v>
      </c>
      <c r="J145" s="144" t="s">
        <v>541</v>
      </c>
    </row>
    <row r="146" spans="1:10" ht="12.75">
      <c r="A146" s="133">
        <v>141</v>
      </c>
      <c r="B146" s="126" t="s">
        <v>1501</v>
      </c>
      <c r="C146" s="127" t="s">
        <v>1502</v>
      </c>
      <c r="D146" s="143" t="s">
        <v>605</v>
      </c>
      <c r="E146" s="143" t="s">
        <v>839</v>
      </c>
      <c r="F146" s="171">
        <v>768439343.98</v>
      </c>
      <c r="G146" s="171">
        <f t="shared" si="2"/>
        <v>556245577.2907387</v>
      </c>
      <c r="H146" s="172" t="s">
        <v>234</v>
      </c>
      <c r="I146" s="143" t="s">
        <v>38</v>
      </c>
      <c r="J146" s="143" t="s">
        <v>541</v>
      </c>
    </row>
    <row r="147" spans="1:10" ht="12.75">
      <c r="A147" s="133">
        <v>142</v>
      </c>
      <c r="B147" s="126" t="s">
        <v>1341</v>
      </c>
      <c r="C147" s="127" t="s">
        <v>1342</v>
      </c>
      <c r="D147" s="143" t="s">
        <v>605</v>
      </c>
      <c r="E147" s="143" t="s">
        <v>839</v>
      </c>
      <c r="F147" s="171">
        <v>763715460</v>
      </c>
      <c r="G147" s="171">
        <f t="shared" si="2"/>
        <v>552826127.73744</v>
      </c>
      <c r="H147" s="172" t="s">
        <v>234</v>
      </c>
      <c r="I147" s="143" t="s">
        <v>38</v>
      </c>
      <c r="J147" s="143" t="s">
        <v>900</v>
      </c>
    </row>
    <row r="148" spans="1:10" ht="12.75">
      <c r="A148" s="133">
        <v>143</v>
      </c>
      <c r="B148" s="121" t="s">
        <v>1840</v>
      </c>
      <c r="C148" s="130" t="s">
        <v>1841</v>
      </c>
      <c r="D148" s="144" t="s">
        <v>680</v>
      </c>
      <c r="E148" s="144" t="s">
        <v>680</v>
      </c>
      <c r="F148" s="169">
        <v>757793679.44</v>
      </c>
      <c r="G148" s="169">
        <f t="shared" si="2"/>
        <v>548539563.9741561</v>
      </c>
      <c r="H148" s="170" t="s">
        <v>2138</v>
      </c>
      <c r="I148" s="144" t="s">
        <v>844</v>
      </c>
      <c r="J148" s="144" t="s">
        <v>541</v>
      </c>
    </row>
    <row r="149" spans="1:10" ht="12.75">
      <c r="A149" s="133">
        <v>144</v>
      </c>
      <c r="B149" s="121" t="s">
        <v>1541</v>
      </c>
      <c r="C149" s="130" t="s">
        <v>1542</v>
      </c>
      <c r="D149" s="144" t="s">
        <v>605</v>
      </c>
      <c r="E149" s="144" t="s">
        <v>839</v>
      </c>
      <c r="F149" s="169">
        <v>745213665.28</v>
      </c>
      <c r="G149" s="169">
        <f t="shared" si="2"/>
        <v>539433344.6042418</v>
      </c>
      <c r="H149" s="170" t="s">
        <v>2124</v>
      </c>
      <c r="I149" s="144" t="s">
        <v>1108</v>
      </c>
      <c r="J149" s="144" t="s">
        <v>541</v>
      </c>
    </row>
    <row r="150" spans="1:10" ht="12.75">
      <c r="A150" s="133">
        <v>145</v>
      </c>
      <c r="B150" s="126" t="s">
        <v>1122</v>
      </c>
      <c r="C150" s="127" t="s">
        <v>1123</v>
      </c>
      <c r="D150" s="143" t="s">
        <v>605</v>
      </c>
      <c r="E150" s="143" t="s">
        <v>839</v>
      </c>
      <c r="F150" s="171">
        <v>741466719.36</v>
      </c>
      <c r="G150" s="171">
        <f t="shared" si="2"/>
        <v>536721065.342807</v>
      </c>
      <c r="H150" s="172" t="s">
        <v>234</v>
      </c>
      <c r="I150" s="143" t="s">
        <v>38</v>
      </c>
      <c r="J150" s="143" t="s">
        <v>900</v>
      </c>
    </row>
    <row r="151" spans="1:10" ht="12.75">
      <c r="A151" s="133">
        <v>146</v>
      </c>
      <c r="B151" s="126" t="s">
        <v>1897</v>
      </c>
      <c r="C151" s="127" t="s">
        <v>1898</v>
      </c>
      <c r="D151" s="143" t="s">
        <v>605</v>
      </c>
      <c r="E151" s="143" t="s">
        <v>839</v>
      </c>
      <c r="F151" s="171">
        <v>710689233.08</v>
      </c>
      <c r="G151" s="171">
        <f t="shared" si="2"/>
        <v>514442351.01422113</v>
      </c>
      <c r="H151" s="172" t="s">
        <v>234</v>
      </c>
      <c r="I151" s="143" t="s">
        <v>38</v>
      </c>
      <c r="J151" s="143" t="s">
        <v>541</v>
      </c>
    </row>
    <row r="152" spans="1:10" ht="12.75">
      <c r="A152" s="133">
        <v>147</v>
      </c>
      <c r="B152" s="126" t="s">
        <v>1543</v>
      </c>
      <c r="C152" s="127" t="s">
        <v>1544</v>
      </c>
      <c r="D152" s="143" t="s">
        <v>104</v>
      </c>
      <c r="E152" s="143" t="s">
        <v>927</v>
      </c>
      <c r="F152" s="171">
        <v>708423656.85</v>
      </c>
      <c r="G152" s="171">
        <f t="shared" si="2"/>
        <v>512802381.9420684</v>
      </c>
      <c r="H152" s="172" t="s">
        <v>234</v>
      </c>
      <c r="I152" s="143" t="s">
        <v>1545</v>
      </c>
      <c r="J152" s="143" t="s">
        <v>541</v>
      </c>
    </row>
    <row r="153" spans="1:10" ht="12.75">
      <c r="A153" s="133">
        <v>148</v>
      </c>
      <c r="B153" s="126" t="s">
        <v>1118</v>
      </c>
      <c r="C153" s="127" t="s">
        <v>1119</v>
      </c>
      <c r="D153" s="143" t="s">
        <v>605</v>
      </c>
      <c r="E153" s="143" t="s">
        <v>839</v>
      </c>
      <c r="F153" s="171">
        <v>706313471.85</v>
      </c>
      <c r="G153" s="171">
        <f t="shared" si="2"/>
        <v>511274894.9872284</v>
      </c>
      <c r="H153" s="172" t="s">
        <v>234</v>
      </c>
      <c r="I153" s="143" t="s">
        <v>38</v>
      </c>
      <c r="J153" s="143" t="s">
        <v>541</v>
      </c>
    </row>
    <row r="154" spans="1:10" ht="12.75">
      <c r="A154" s="133">
        <v>149</v>
      </c>
      <c r="B154" s="126" t="s">
        <v>1335</v>
      </c>
      <c r="C154" s="127" t="s">
        <v>1336</v>
      </c>
      <c r="D154" s="143" t="s">
        <v>605</v>
      </c>
      <c r="E154" s="143" t="s">
        <v>839</v>
      </c>
      <c r="F154" s="171">
        <v>704728019.52</v>
      </c>
      <c r="G154" s="171">
        <f t="shared" si="2"/>
        <v>510127243.1218252</v>
      </c>
      <c r="H154" s="172" t="s">
        <v>234</v>
      </c>
      <c r="I154" s="143" t="s">
        <v>38</v>
      </c>
      <c r="J154" s="143" t="s">
        <v>541</v>
      </c>
    </row>
    <row r="155" spans="1:10" ht="12.75">
      <c r="A155" s="133">
        <v>150</v>
      </c>
      <c r="B155" s="126" t="s">
        <v>1019</v>
      </c>
      <c r="C155" s="127" t="s">
        <v>1020</v>
      </c>
      <c r="D155" s="143" t="s">
        <v>605</v>
      </c>
      <c r="E155" s="143" t="s">
        <v>680</v>
      </c>
      <c r="F155" s="171">
        <v>695021478.36</v>
      </c>
      <c r="G155" s="171">
        <f t="shared" si="2"/>
        <v>503101027.411583</v>
      </c>
      <c r="H155" s="172" t="s">
        <v>234</v>
      </c>
      <c r="I155" s="143" t="s">
        <v>38</v>
      </c>
      <c r="J155" s="143" t="s">
        <v>900</v>
      </c>
    </row>
    <row r="156" spans="1:10" ht="12.75">
      <c r="A156" s="133">
        <v>151</v>
      </c>
      <c r="B156" s="126" t="s">
        <v>1554</v>
      </c>
      <c r="C156" s="127" t="s">
        <v>1555</v>
      </c>
      <c r="D156" s="143" t="s">
        <v>605</v>
      </c>
      <c r="E156" s="143" t="s">
        <v>504</v>
      </c>
      <c r="F156" s="171">
        <v>676121533.8</v>
      </c>
      <c r="G156" s="171">
        <f t="shared" si="2"/>
        <v>489420037.9426031</v>
      </c>
      <c r="H156" s="172" t="s">
        <v>1114</v>
      </c>
      <c r="I156" s="143" t="s">
        <v>836</v>
      </c>
      <c r="J156" s="143" t="s">
        <v>541</v>
      </c>
    </row>
    <row r="157" spans="1:10" ht="12.75">
      <c r="A157" s="133">
        <v>152</v>
      </c>
      <c r="B157" s="126" t="s">
        <v>1487</v>
      </c>
      <c r="C157" s="127" t="s">
        <v>1488</v>
      </c>
      <c r="D157" s="143" t="s">
        <v>605</v>
      </c>
      <c r="E157" s="143" t="s">
        <v>839</v>
      </c>
      <c r="F157" s="171">
        <v>670082453.71</v>
      </c>
      <c r="G157" s="171">
        <f t="shared" si="2"/>
        <v>485048565.2723354</v>
      </c>
      <c r="H157" s="172" t="s">
        <v>234</v>
      </c>
      <c r="I157" s="143" t="s">
        <v>38</v>
      </c>
      <c r="J157" s="143" t="s">
        <v>541</v>
      </c>
    </row>
    <row r="158" spans="1:10" ht="12.75">
      <c r="A158" s="133">
        <v>153</v>
      </c>
      <c r="B158" s="126" t="s">
        <v>1040</v>
      </c>
      <c r="C158" s="127" t="s">
        <v>1041</v>
      </c>
      <c r="D158" s="143" t="s">
        <v>605</v>
      </c>
      <c r="E158" s="143" t="s">
        <v>839</v>
      </c>
      <c r="F158" s="171">
        <v>667859471.4</v>
      </c>
      <c r="G158" s="171">
        <f t="shared" si="2"/>
        <v>483439428.40548956</v>
      </c>
      <c r="H158" s="172" t="s">
        <v>234</v>
      </c>
      <c r="I158" s="143" t="s">
        <v>38</v>
      </c>
      <c r="J158" s="143" t="s">
        <v>900</v>
      </c>
    </row>
    <row r="159" spans="1:10" ht="12.75">
      <c r="A159" s="133">
        <v>154</v>
      </c>
      <c r="B159" s="126" t="s">
        <v>1652</v>
      </c>
      <c r="C159" s="127" t="s">
        <v>1653</v>
      </c>
      <c r="D159" s="143" t="s">
        <v>605</v>
      </c>
      <c r="E159" s="143" t="s">
        <v>839</v>
      </c>
      <c r="F159" s="171">
        <v>654887488.82</v>
      </c>
      <c r="G159" s="171">
        <f t="shared" si="2"/>
        <v>474049477.20720047</v>
      </c>
      <c r="H159" s="172" t="s">
        <v>234</v>
      </c>
      <c r="I159" s="143" t="s">
        <v>38</v>
      </c>
      <c r="J159" s="143" t="s">
        <v>541</v>
      </c>
    </row>
    <row r="160" spans="1:10" ht="12.75">
      <c r="A160" s="133">
        <v>155</v>
      </c>
      <c r="B160" s="126" t="s">
        <v>1792</v>
      </c>
      <c r="C160" s="127" t="s">
        <v>1793</v>
      </c>
      <c r="D160" s="143" t="s">
        <v>605</v>
      </c>
      <c r="E160" s="143" t="s">
        <v>839</v>
      </c>
      <c r="F160" s="171">
        <v>653343880</v>
      </c>
      <c r="G160" s="171">
        <f t="shared" si="2"/>
        <v>472932114.35231996</v>
      </c>
      <c r="H160" s="172" t="s">
        <v>234</v>
      </c>
      <c r="I160" s="143" t="s">
        <v>1114</v>
      </c>
      <c r="J160" s="143" t="s">
        <v>541</v>
      </c>
    </row>
    <row r="161" spans="1:10" ht="12.75">
      <c r="A161" s="133">
        <v>156</v>
      </c>
      <c r="B161" s="126" t="s">
        <v>1310</v>
      </c>
      <c r="C161" s="127" t="s">
        <v>1311</v>
      </c>
      <c r="D161" s="143" t="s">
        <v>605</v>
      </c>
      <c r="E161" s="143" t="s">
        <v>839</v>
      </c>
      <c r="F161" s="171">
        <v>652223324.16</v>
      </c>
      <c r="G161" s="171">
        <f t="shared" si="2"/>
        <v>472120984.3197542</v>
      </c>
      <c r="H161" s="172" t="s">
        <v>2139</v>
      </c>
      <c r="I161" s="143" t="s">
        <v>2140</v>
      </c>
      <c r="J161" s="143" t="s">
        <v>541</v>
      </c>
    </row>
    <row r="162" spans="1:10" ht="12.75">
      <c r="A162" s="133">
        <v>157</v>
      </c>
      <c r="B162" s="126" t="s">
        <v>989</v>
      </c>
      <c r="C162" s="127" t="s">
        <v>990</v>
      </c>
      <c r="D162" s="143" t="s">
        <v>605</v>
      </c>
      <c r="E162" s="143" t="s">
        <v>839</v>
      </c>
      <c r="F162" s="171">
        <v>621702980.64</v>
      </c>
      <c r="G162" s="171">
        <f t="shared" si="2"/>
        <v>450028406.3779929</v>
      </c>
      <c r="H162" s="172" t="s">
        <v>234</v>
      </c>
      <c r="I162" s="143" t="s">
        <v>38</v>
      </c>
      <c r="J162" s="143" t="s">
        <v>541</v>
      </c>
    </row>
    <row r="163" spans="1:10" ht="12.75">
      <c r="A163" s="133">
        <v>158</v>
      </c>
      <c r="B163" s="126" t="s">
        <v>1635</v>
      </c>
      <c r="C163" s="127" t="s">
        <v>1636</v>
      </c>
      <c r="D163" s="143" t="s">
        <v>605</v>
      </c>
      <c r="E163" s="143" t="s">
        <v>2141</v>
      </c>
      <c r="F163" s="171">
        <v>614738228.94</v>
      </c>
      <c r="G163" s="171">
        <f t="shared" si="2"/>
        <v>444986873.3534242</v>
      </c>
      <c r="H163" s="172" t="s">
        <v>1025</v>
      </c>
      <c r="I163" s="143" t="s">
        <v>1026</v>
      </c>
      <c r="J163" s="143" t="s">
        <v>541</v>
      </c>
    </row>
    <row r="164" spans="1:10" ht="12.75">
      <c r="A164" s="133">
        <v>159</v>
      </c>
      <c r="B164" s="126" t="s">
        <v>1111</v>
      </c>
      <c r="C164" s="127" t="s">
        <v>1112</v>
      </c>
      <c r="D164" s="143" t="s">
        <v>2122</v>
      </c>
      <c r="E164" s="143" t="s">
        <v>504</v>
      </c>
      <c r="F164" s="171">
        <v>613677963.78</v>
      </c>
      <c r="G164" s="171">
        <f t="shared" si="2"/>
        <v>444219385.5736459</v>
      </c>
      <c r="H164" s="172" t="s">
        <v>1114</v>
      </c>
      <c r="I164" s="143" t="s">
        <v>234</v>
      </c>
      <c r="J164" s="143" t="s">
        <v>541</v>
      </c>
    </row>
    <row r="165" spans="1:10" ht="12.75">
      <c r="A165" s="133">
        <v>160</v>
      </c>
      <c r="B165" s="126" t="s">
        <v>1130</v>
      </c>
      <c r="C165" s="127" t="s">
        <v>1131</v>
      </c>
      <c r="D165" s="143" t="s">
        <v>605</v>
      </c>
      <c r="E165" s="143" t="s">
        <v>839</v>
      </c>
      <c r="F165" s="171">
        <v>605791213.48</v>
      </c>
      <c r="G165" s="171">
        <f t="shared" si="2"/>
        <v>438510450.9544867</v>
      </c>
      <c r="H165" s="172" t="s">
        <v>2125</v>
      </c>
      <c r="I165" s="143" t="s">
        <v>2131</v>
      </c>
      <c r="J165" s="143" t="s">
        <v>541</v>
      </c>
    </row>
    <row r="166" spans="1:10" ht="12.75">
      <c r="A166" s="133">
        <v>161</v>
      </c>
      <c r="B166" s="121" t="s">
        <v>1786</v>
      </c>
      <c r="C166" s="130" t="s">
        <v>1787</v>
      </c>
      <c r="D166" s="144" t="s">
        <v>605</v>
      </c>
      <c r="E166" s="144" t="s">
        <v>839</v>
      </c>
      <c r="F166" s="169">
        <v>597493452.8</v>
      </c>
      <c r="G166" s="169">
        <f t="shared" si="2"/>
        <v>432504000.7176191</v>
      </c>
      <c r="H166" s="170" t="s">
        <v>2125</v>
      </c>
      <c r="I166" s="144" t="s">
        <v>1108</v>
      </c>
      <c r="J166" s="144" t="s">
        <v>541</v>
      </c>
    </row>
    <row r="167" spans="1:10" ht="12.75">
      <c r="A167" s="133">
        <v>162</v>
      </c>
      <c r="B167" s="126" t="s">
        <v>1580</v>
      </c>
      <c r="C167" s="127" t="s">
        <v>1581</v>
      </c>
      <c r="D167" s="143" t="s">
        <v>2142</v>
      </c>
      <c r="E167" s="143" t="s">
        <v>504</v>
      </c>
      <c r="F167" s="171">
        <v>589752813.78</v>
      </c>
      <c r="G167" s="171">
        <f t="shared" si="2"/>
        <v>426900830.79404587</v>
      </c>
      <c r="H167" s="172" t="s">
        <v>2125</v>
      </c>
      <c r="I167" s="143" t="s">
        <v>2131</v>
      </c>
      <c r="J167" s="143" t="s">
        <v>541</v>
      </c>
    </row>
    <row r="168" spans="1:10" ht="12.75">
      <c r="A168" s="133">
        <v>163</v>
      </c>
      <c r="B168" s="126" t="s">
        <v>925</v>
      </c>
      <c r="C168" s="127" t="s">
        <v>926</v>
      </c>
      <c r="D168" s="143" t="s">
        <v>2143</v>
      </c>
      <c r="E168" s="143" t="s">
        <v>927</v>
      </c>
      <c r="F168" s="171">
        <v>587365192.8</v>
      </c>
      <c r="G168" s="171">
        <f t="shared" si="2"/>
        <v>425172517.92097914</v>
      </c>
      <c r="H168" s="172" t="s">
        <v>2125</v>
      </c>
      <c r="I168" s="143" t="s">
        <v>928</v>
      </c>
      <c r="J168" s="143" t="s">
        <v>541</v>
      </c>
    </row>
    <row r="169" spans="1:10" ht="12.75">
      <c r="A169" s="133">
        <v>164</v>
      </c>
      <c r="B169" s="126" t="s">
        <v>1239</v>
      </c>
      <c r="C169" s="127" t="s">
        <v>1240</v>
      </c>
      <c r="D169" s="143" t="s">
        <v>605</v>
      </c>
      <c r="E169" s="143" t="s">
        <v>839</v>
      </c>
      <c r="F169" s="171">
        <v>578750937.7</v>
      </c>
      <c r="G169" s="171">
        <f t="shared" si="2"/>
        <v>418936968.76727283</v>
      </c>
      <c r="H169" s="172" t="s">
        <v>2144</v>
      </c>
      <c r="I169" s="143" t="s">
        <v>2145</v>
      </c>
      <c r="J169" s="143" t="s">
        <v>900</v>
      </c>
    </row>
    <row r="170" spans="1:10" ht="12.75">
      <c r="A170" s="133">
        <v>165</v>
      </c>
      <c r="B170" s="126" t="s">
        <v>923</v>
      </c>
      <c r="C170" s="127" t="s">
        <v>924</v>
      </c>
      <c r="D170" s="143" t="s">
        <v>605</v>
      </c>
      <c r="E170" s="143" t="s">
        <v>839</v>
      </c>
      <c r="F170" s="171">
        <v>577215271.51</v>
      </c>
      <c r="G170" s="171">
        <f t="shared" si="2"/>
        <v>417825355.2963146</v>
      </c>
      <c r="H170" s="172" t="s">
        <v>234</v>
      </c>
      <c r="I170" s="143" t="s">
        <v>38</v>
      </c>
      <c r="J170" s="143" t="s">
        <v>900</v>
      </c>
    </row>
    <row r="171" spans="1:10" ht="12.75">
      <c r="A171" s="133">
        <v>166</v>
      </c>
      <c r="B171" s="126" t="s">
        <v>1751</v>
      </c>
      <c r="C171" s="127" t="s">
        <v>1752</v>
      </c>
      <c r="D171" s="143" t="s">
        <v>605</v>
      </c>
      <c r="E171" s="143" t="s">
        <v>680</v>
      </c>
      <c r="F171" s="171">
        <v>572708546.65</v>
      </c>
      <c r="G171" s="171">
        <f t="shared" si="2"/>
        <v>414563099.4122555</v>
      </c>
      <c r="H171" s="172" t="s">
        <v>234</v>
      </c>
      <c r="I171" s="143" t="s">
        <v>38</v>
      </c>
      <c r="J171" s="143" t="s">
        <v>541</v>
      </c>
    </row>
    <row r="172" spans="1:10" ht="12.75">
      <c r="A172" s="133">
        <v>167</v>
      </c>
      <c r="B172" s="126" t="s">
        <v>1917</v>
      </c>
      <c r="C172" s="127" t="s">
        <v>1918</v>
      </c>
      <c r="D172" s="143" t="s">
        <v>605</v>
      </c>
      <c r="E172" s="143" t="s">
        <v>839</v>
      </c>
      <c r="F172" s="171">
        <v>556868329.47</v>
      </c>
      <c r="G172" s="171">
        <f t="shared" si="2"/>
        <v>403096936.4434721</v>
      </c>
      <c r="H172" s="172" t="s">
        <v>234</v>
      </c>
      <c r="I172" s="143" t="s">
        <v>38</v>
      </c>
      <c r="J172" s="143" t="s">
        <v>900</v>
      </c>
    </row>
    <row r="173" spans="1:10" ht="12.75">
      <c r="A173" s="133">
        <v>168</v>
      </c>
      <c r="B173" s="126" t="s">
        <v>1195</v>
      </c>
      <c r="C173" s="127" t="s">
        <v>1196</v>
      </c>
      <c r="D173" s="143" t="s">
        <v>605</v>
      </c>
      <c r="E173" s="143" t="s">
        <v>839</v>
      </c>
      <c r="F173" s="171">
        <v>554932392</v>
      </c>
      <c r="G173" s="171">
        <f t="shared" si="2"/>
        <v>401695581.002688</v>
      </c>
      <c r="H173" s="172" t="s">
        <v>2144</v>
      </c>
      <c r="I173" s="143" t="s">
        <v>2145</v>
      </c>
      <c r="J173" s="143" t="s">
        <v>541</v>
      </c>
    </row>
    <row r="174" spans="1:10" ht="12.75">
      <c r="A174" s="133">
        <v>169</v>
      </c>
      <c r="B174" s="126" t="s">
        <v>1213</v>
      </c>
      <c r="C174" s="127" t="s">
        <v>1214</v>
      </c>
      <c r="D174" s="143" t="s">
        <v>605</v>
      </c>
      <c r="E174" s="143" t="s">
        <v>839</v>
      </c>
      <c r="F174" s="171">
        <v>553781351.82</v>
      </c>
      <c r="G174" s="171">
        <f t="shared" si="2"/>
        <v>400862384.4538325</v>
      </c>
      <c r="H174" s="172" t="s">
        <v>2146</v>
      </c>
      <c r="I174" s="143" t="s">
        <v>2147</v>
      </c>
      <c r="J174" s="143" t="s">
        <v>900</v>
      </c>
    </row>
    <row r="175" spans="1:10" ht="12.75">
      <c r="A175" s="133">
        <v>170</v>
      </c>
      <c r="B175" s="121" t="s">
        <v>1185</v>
      </c>
      <c r="C175" s="130" t="s">
        <v>1186</v>
      </c>
      <c r="D175" s="144" t="s">
        <v>2148</v>
      </c>
      <c r="E175" s="144" t="s">
        <v>1188</v>
      </c>
      <c r="F175" s="169">
        <v>541374913.64</v>
      </c>
      <c r="G175" s="169">
        <f t="shared" si="2"/>
        <v>391881810.48710495</v>
      </c>
      <c r="H175" s="170" t="s">
        <v>234</v>
      </c>
      <c r="I175" s="144" t="s">
        <v>844</v>
      </c>
      <c r="J175" s="144" t="s">
        <v>900</v>
      </c>
    </row>
    <row r="176" spans="1:10" ht="12.75">
      <c r="A176" s="133">
        <v>171</v>
      </c>
      <c r="B176" s="121" t="s">
        <v>979</v>
      </c>
      <c r="C176" s="130" t="s">
        <v>980</v>
      </c>
      <c r="D176" s="144" t="s">
        <v>605</v>
      </c>
      <c r="E176" s="144" t="s">
        <v>839</v>
      </c>
      <c r="F176" s="169">
        <v>539683557.63</v>
      </c>
      <c r="G176" s="169">
        <f t="shared" si="2"/>
        <v>390657498.7602823</v>
      </c>
      <c r="H176" s="170" t="s">
        <v>234</v>
      </c>
      <c r="I176" s="144" t="s">
        <v>1108</v>
      </c>
      <c r="J176" s="144" t="s">
        <v>541</v>
      </c>
    </row>
    <row r="177" spans="1:10" ht="12.75">
      <c r="A177" s="133">
        <v>172</v>
      </c>
      <c r="B177" s="121" t="s">
        <v>1205</v>
      </c>
      <c r="C177" s="130" t="s">
        <v>1206</v>
      </c>
      <c r="D177" s="144" t="s">
        <v>605</v>
      </c>
      <c r="E177" s="144" t="s">
        <v>839</v>
      </c>
      <c r="F177" s="169">
        <v>538222627.18</v>
      </c>
      <c r="G177" s="169">
        <f t="shared" si="2"/>
        <v>389599983.8010235</v>
      </c>
      <c r="H177" s="170" t="s">
        <v>234</v>
      </c>
      <c r="I177" s="144" t="s">
        <v>1108</v>
      </c>
      <c r="J177" s="144" t="s">
        <v>541</v>
      </c>
    </row>
    <row r="178" spans="1:10" ht="12.75">
      <c r="A178" s="133">
        <v>173</v>
      </c>
      <c r="B178" s="121" t="s">
        <v>1434</v>
      </c>
      <c r="C178" s="130" t="s">
        <v>1435</v>
      </c>
      <c r="D178" s="144" t="s">
        <v>605</v>
      </c>
      <c r="E178" s="144" t="s">
        <v>839</v>
      </c>
      <c r="F178" s="169">
        <v>535619271.94</v>
      </c>
      <c r="G178" s="169">
        <f t="shared" si="2"/>
        <v>387715508.6635761</v>
      </c>
      <c r="H178" s="170" t="s">
        <v>234</v>
      </c>
      <c r="I178" s="144" t="s">
        <v>1108</v>
      </c>
      <c r="J178" s="144" t="s">
        <v>541</v>
      </c>
    </row>
    <row r="179" spans="1:10" ht="12.75">
      <c r="A179" s="133">
        <v>174</v>
      </c>
      <c r="B179" s="121" t="s">
        <v>987</v>
      </c>
      <c r="C179" s="130" t="s">
        <v>988</v>
      </c>
      <c r="D179" s="144" t="s">
        <v>362</v>
      </c>
      <c r="E179" s="144" t="s">
        <v>839</v>
      </c>
      <c r="F179" s="169">
        <v>535264893.74</v>
      </c>
      <c r="G179" s="169">
        <f t="shared" si="2"/>
        <v>387458987.04221135</v>
      </c>
      <c r="H179" s="170" t="s">
        <v>234</v>
      </c>
      <c r="I179" s="144" t="s">
        <v>1108</v>
      </c>
      <c r="J179" s="144" t="s">
        <v>541</v>
      </c>
    </row>
    <row r="180" spans="1:10" ht="12.75">
      <c r="A180" s="133">
        <v>175</v>
      </c>
      <c r="B180" s="126" t="s">
        <v>1654</v>
      </c>
      <c r="C180" s="127" t="s">
        <v>1655</v>
      </c>
      <c r="D180" s="143" t="s">
        <v>605</v>
      </c>
      <c r="E180" s="143" t="s">
        <v>839</v>
      </c>
      <c r="F180" s="171">
        <v>515620891.8</v>
      </c>
      <c r="G180" s="171">
        <f t="shared" si="2"/>
        <v>373239401.2219152</v>
      </c>
      <c r="H180" s="172" t="s">
        <v>2149</v>
      </c>
      <c r="I180" s="143" t="s">
        <v>2150</v>
      </c>
      <c r="J180" s="143" t="s">
        <v>541</v>
      </c>
    </row>
    <row r="181" spans="1:10" ht="12.75">
      <c r="A181" s="133">
        <v>176</v>
      </c>
      <c r="B181" s="121" t="s">
        <v>1389</v>
      </c>
      <c r="C181" s="130" t="s">
        <v>1390</v>
      </c>
      <c r="D181" s="144" t="s">
        <v>605</v>
      </c>
      <c r="E181" s="144" t="s">
        <v>680</v>
      </c>
      <c r="F181" s="169">
        <v>502866942.08</v>
      </c>
      <c r="G181" s="169">
        <f t="shared" si="2"/>
        <v>364007276.1617971</v>
      </c>
      <c r="H181" s="170" t="s">
        <v>234</v>
      </c>
      <c r="I181" s="144" t="s">
        <v>844</v>
      </c>
      <c r="J181" s="144" t="s">
        <v>541</v>
      </c>
    </row>
    <row r="182" spans="1:10" ht="12.75">
      <c r="A182" s="133">
        <v>177</v>
      </c>
      <c r="B182" s="126" t="s">
        <v>1995</v>
      </c>
      <c r="C182" s="127" t="s">
        <v>1996</v>
      </c>
      <c r="D182" s="143" t="s">
        <v>605</v>
      </c>
      <c r="E182" s="143" t="s">
        <v>839</v>
      </c>
      <c r="F182" s="171">
        <v>500371984.15</v>
      </c>
      <c r="G182" s="171">
        <f t="shared" si="2"/>
        <v>362201265.93475556</v>
      </c>
      <c r="H182" s="172" t="s">
        <v>234</v>
      </c>
      <c r="I182" s="143" t="s">
        <v>38</v>
      </c>
      <c r="J182" s="143" t="s">
        <v>541</v>
      </c>
    </row>
    <row r="183" spans="1:10" ht="12.75">
      <c r="A183" s="133">
        <v>178</v>
      </c>
      <c r="B183" s="121" t="s">
        <v>1410</v>
      </c>
      <c r="C183" s="130" t="s">
        <v>1411</v>
      </c>
      <c r="D183" s="144" t="s">
        <v>605</v>
      </c>
      <c r="E183" s="144" t="s">
        <v>839</v>
      </c>
      <c r="F183" s="169">
        <v>498994593.8</v>
      </c>
      <c r="G183" s="169">
        <f t="shared" si="2"/>
        <v>361204222.6464432</v>
      </c>
      <c r="H183" s="170" t="s">
        <v>234</v>
      </c>
      <c r="I183" s="144" t="s">
        <v>1108</v>
      </c>
      <c r="J183" s="144" t="s">
        <v>541</v>
      </c>
    </row>
    <row r="184" spans="1:10" ht="12.75">
      <c r="A184" s="133">
        <v>179</v>
      </c>
      <c r="B184" s="126" t="s">
        <v>1753</v>
      </c>
      <c r="C184" s="127" t="s">
        <v>1754</v>
      </c>
      <c r="D184" s="143" t="s">
        <v>605</v>
      </c>
      <c r="E184" s="143" t="s">
        <v>839</v>
      </c>
      <c r="F184" s="171">
        <v>490577730.56</v>
      </c>
      <c r="G184" s="171">
        <f t="shared" si="2"/>
        <v>355111558.35408384</v>
      </c>
      <c r="H184" s="172" t="s">
        <v>2151</v>
      </c>
      <c r="I184" s="143" t="s">
        <v>1951</v>
      </c>
      <c r="J184" s="143" t="s">
        <v>541</v>
      </c>
    </row>
    <row r="185" spans="1:10" ht="12.75">
      <c r="A185" s="133">
        <v>180</v>
      </c>
      <c r="B185" s="126" t="s">
        <v>1623</v>
      </c>
      <c r="C185" s="127" t="s">
        <v>1624</v>
      </c>
      <c r="D185" s="143" t="s">
        <v>605</v>
      </c>
      <c r="E185" s="143" t="s">
        <v>839</v>
      </c>
      <c r="F185" s="171">
        <v>489791781.1</v>
      </c>
      <c r="G185" s="171">
        <f t="shared" si="2"/>
        <v>354542637.8341704</v>
      </c>
      <c r="H185" s="172" t="s">
        <v>1952</v>
      </c>
      <c r="I185" s="143" t="s">
        <v>38</v>
      </c>
      <c r="J185" s="143" t="s">
        <v>541</v>
      </c>
    </row>
    <row r="186" spans="1:10" ht="12.75">
      <c r="A186" s="133">
        <v>181</v>
      </c>
      <c r="B186" s="126" t="s">
        <v>1712</v>
      </c>
      <c r="C186" s="127" t="s">
        <v>1713</v>
      </c>
      <c r="D186" s="143" t="s">
        <v>605</v>
      </c>
      <c r="E186" s="143" t="s">
        <v>1113</v>
      </c>
      <c r="F186" s="171">
        <v>488517695.76</v>
      </c>
      <c r="G186" s="171">
        <f t="shared" si="2"/>
        <v>353620373.3236166</v>
      </c>
      <c r="H186" s="172" t="s">
        <v>2124</v>
      </c>
      <c r="I186" s="143" t="s">
        <v>1953</v>
      </c>
      <c r="J186" s="143" t="s">
        <v>541</v>
      </c>
    </row>
    <row r="187" spans="1:10" ht="12.75">
      <c r="A187" s="133">
        <v>182</v>
      </c>
      <c r="B187" s="126" t="s">
        <v>1060</v>
      </c>
      <c r="C187" s="127" t="s">
        <v>1061</v>
      </c>
      <c r="D187" s="143" t="s">
        <v>605</v>
      </c>
      <c r="E187" s="143" t="s">
        <v>1188</v>
      </c>
      <c r="F187" s="171">
        <v>487566799.58</v>
      </c>
      <c r="G187" s="171">
        <f t="shared" si="2"/>
        <v>352932053.8111771</v>
      </c>
      <c r="H187" s="172" t="s">
        <v>1954</v>
      </c>
      <c r="I187" s="143" t="s">
        <v>869</v>
      </c>
      <c r="J187" s="143" t="s">
        <v>541</v>
      </c>
    </row>
    <row r="188" spans="1:10" ht="12.75">
      <c r="A188" s="133">
        <v>183</v>
      </c>
      <c r="B188" s="126" t="s">
        <v>1136</v>
      </c>
      <c r="C188" s="127" t="s">
        <v>1137</v>
      </c>
      <c r="D188" s="143" t="s">
        <v>605</v>
      </c>
      <c r="E188" s="143" t="s">
        <v>839</v>
      </c>
      <c r="F188" s="171">
        <v>468891868.44</v>
      </c>
      <c r="G188" s="171">
        <f t="shared" si="2"/>
        <v>339413943.45645213</v>
      </c>
      <c r="H188" s="172" t="s">
        <v>234</v>
      </c>
      <c r="I188" s="143" t="s">
        <v>38</v>
      </c>
      <c r="J188" s="143" t="s">
        <v>900</v>
      </c>
    </row>
    <row r="189" spans="1:10" ht="12.75">
      <c r="A189" s="133">
        <v>184</v>
      </c>
      <c r="B189" s="126" t="s">
        <v>1826</v>
      </c>
      <c r="C189" s="127" t="s">
        <v>1827</v>
      </c>
      <c r="D189" s="143" t="s">
        <v>605</v>
      </c>
      <c r="E189" s="143" t="s">
        <v>839</v>
      </c>
      <c r="F189" s="171">
        <v>466584099.6</v>
      </c>
      <c r="G189" s="171">
        <f t="shared" si="2"/>
        <v>337743432.6728544</v>
      </c>
      <c r="H189" s="172" t="s">
        <v>1955</v>
      </c>
      <c r="I189" s="143" t="s">
        <v>1956</v>
      </c>
      <c r="J189" s="143" t="s">
        <v>541</v>
      </c>
    </row>
    <row r="190" spans="1:10" ht="12.75">
      <c r="A190" s="133">
        <v>185</v>
      </c>
      <c r="B190" s="126" t="s">
        <v>1915</v>
      </c>
      <c r="C190" s="127" t="s">
        <v>1916</v>
      </c>
      <c r="D190" s="143" t="s">
        <v>605</v>
      </c>
      <c r="E190" s="143" t="s">
        <v>839</v>
      </c>
      <c r="F190" s="171">
        <v>460753138.84</v>
      </c>
      <c r="G190" s="171">
        <f t="shared" si="2"/>
        <v>333522610.0932777</v>
      </c>
      <c r="H190" s="172" t="s">
        <v>234</v>
      </c>
      <c r="I190" s="143" t="s">
        <v>38</v>
      </c>
      <c r="J190" s="143" t="s">
        <v>541</v>
      </c>
    </row>
    <row r="191" spans="1:10" ht="12.75">
      <c r="A191" s="133">
        <v>186</v>
      </c>
      <c r="B191" s="126" t="s">
        <v>1679</v>
      </c>
      <c r="C191" s="127" t="s">
        <v>1680</v>
      </c>
      <c r="D191" s="143" t="s">
        <v>605</v>
      </c>
      <c r="E191" s="143" t="s">
        <v>1681</v>
      </c>
      <c r="F191" s="171">
        <v>458520840</v>
      </c>
      <c r="G191" s="171">
        <f t="shared" si="2"/>
        <v>331906729.32576</v>
      </c>
      <c r="H191" s="172" t="s">
        <v>234</v>
      </c>
      <c r="I191" s="143" t="s">
        <v>38</v>
      </c>
      <c r="J191" s="143" t="s">
        <v>541</v>
      </c>
    </row>
    <row r="192" spans="1:10" ht="12.75">
      <c r="A192" s="133">
        <v>187</v>
      </c>
      <c r="B192" s="126" t="s">
        <v>1032</v>
      </c>
      <c r="C192" s="127" t="s">
        <v>1033</v>
      </c>
      <c r="D192" s="143" t="s">
        <v>605</v>
      </c>
      <c r="E192" s="143" t="s">
        <v>839</v>
      </c>
      <c r="F192" s="171">
        <v>457771944.13</v>
      </c>
      <c r="G192" s="171">
        <f t="shared" si="2"/>
        <v>331364630.5657183</v>
      </c>
      <c r="H192" s="172" t="s">
        <v>234</v>
      </c>
      <c r="I192" s="143" t="s">
        <v>38</v>
      </c>
      <c r="J192" s="143" t="s">
        <v>541</v>
      </c>
    </row>
    <row r="193" spans="1:10" ht="12.75">
      <c r="A193" s="133">
        <v>188</v>
      </c>
      <c r="B193" s="121" t="s">
        <v>1706</v>
      </c>
      <c r="C193" s="130" t="s">
        <v>1707</v>
      </c>
      <c r="D193" s="144" t="s">
        <v>605</v>
      </c>
      <c r="E193" s="144" t="s">
        <v>839</v>
      </c>
      <c r="F193" s="169">
        <v>449787291.17</v>
      </c>
      <c r="G193" s="169">
        <f t="shared" si="2"/>
        <v>325584827.73548084</v>
      </c>
      <c r="H193" s="170" t="s">
        <v>234</v>
      </c>
      <c r="I193" s="144" t="s">
        <v>1108</v>
      </c>
      <c r="J193" s="144" t="s">
        <v>541</v>
      </c>
    </row>
    <row r="194" spans="1:10" ht="12.75">
      <c r="A194" s="133">
        <v>189</v>
      </c>
      <c r="B194" s="126" t="s">
        <v>1498</v>
      </c>
      <c r="C194" s="127" t="s">
        <v>1499</v>
      </c>
      <c r="D194" s="143" t="s">
        <v>1113</v>
      </c>
      <c r="E194" s="143" t="s">
        <v>504</v>
      </c>
      <c r="F194" s="171">
        <v>446181234.06</v>
      </c>
      <c r="G194" s="171">
        <f t="shared" si="2"/>
        <v>322974532.81160784</v>
      </c>
      <c r="H194" s="173" t="s">
        <v>1204</v>
      </c>
      <c r="I194" s="145" t="s">
        <v>836</v>
      </c>
      <c r="J194" s="143" t="s">
        <v>541</v>
      </c>
    </row>
    <row r="195" spans="1:10" ht="12.75">
      <c r="A195" s="133">
        <v>190</v>
      </c>
      <c r="B195" s="126" t="s">
        <v>1235</v>
      </c>
      <c r="C195" s="127" t="s">
        <v>1236</v>
      </c>
      <c r="D195" s="143" t="s">
        <v>605</v>
      </c>
      <c r="E195" s="143" t="s">
        <v>839</v>
      </c>
      <c r="F195" s="171">
        <v>441741816.35</v>
      </c>
      <c r="G195" s="171">
        <f t="shared" si="2"/>
        <v>319760998.1503764</v>
      </c>
      <c r="H195" s="172" t="s">
        <v>2149</v>
      </c>
      <c r="I195" s="143" t="s">
        <v>2150</v>
      </c>
      <c r="J195" s="143" t="s">
        <v>541</v>
      </c>
    </row>
    <row r="196" spans="1:10" ht="12.75">
      <c r="A196" s="133">
        <v>191</v>
      </c>
      <c r="B196" s="121" t="s">
        <v>1233</v>
      </c>
      <c r="C196" s="130" t="s">
        <v>1234</v>
      </c>
      <c r="D196" s="144" t="s">
        <v>605</v>
      </c>
      <c r="E196" s="144" t="s">
        <v>839</v>
      </c>
      <c r="F196" s="169">
        <v>435852890.15</v>
      </c>
      <c r="G196" s="169">
        <f t="shared" si="2"/>
        <v>315498216.47553957</v>
      </c>
      <c r="H196" s="170" t="s">
        <v>234</v>
      </c>
      <c r="I196" s="144" t="s">
        <v>1108</v>
      </c>
      <c r="J196" s="144" t="s">
        <v>541</v>
      </c>
    </row>
    <row r="197" spans="1:10" ht="12.75">
      <c r="A197" s="133">
        <v>192</v>
      </c>
      <c r="B197" s="126" t="s">
        <v>1302</v>
      </c>
      <c r="C197" s="127" t="s">
        <v>1303</v>
      </c>
      <c r="D197" s="143" t="s">
        <v>605</v>
      </c>
      <c r="E197" s="143" t="s">
        <v>839</v>
      </c>
      <c r="F197" s="171">
        <v>429831790.62</v>
      </c>
      <c r="G197" s="171">
        <f t="shared" si="2"/>
        <v>311139759.2853557</v>
      </c>
      <c r="H197" s="172" t="s">
        <v>234</v>
      </c>
      <c r="I197" s="143" t="s">
        <v>38</v>
      </c>
      <c r="J197" s="143" t="s">
        <v>900</v>
      </c>
    </row>
    <row r="198" spans="1:10" ht="12.75">
      <c r="A198" s="133">
        <v>193</v>
      </c>
      <c r="B198" s="126" t="s">
        <v>1044</v>
      </c>
      <c r="C198" s="127" t="s">
        <v>1045</v>
      </c>
      <c r="D198" s="143" t="s">
        <v>605</v>
      </c>
      <c r="E198" s="143" t="s">
        <v>839</v>
      </c>
      <c r="F198" s="171">
        <v>428965689.2</v>
      </c>
      <c r="G198" s="171">
        <f aca="true" t="shared" si="3" ref="G198:G261">F198*0.723864</f>
        <v>310512819.6470688</v>
      </c>
      <c r="H198" s="172" t="s">
        <v>1955</v>
      </c>
      <c r="I198" s="143" t="s">
        <v>1956</v>
      </c>
      <c r="J198" s="143" t="s">
        <v>900</v>
      </c>
    </row>
    <row r="199" spans="1:10" ht="12.75">
      <c r="A199" s="133">
        <v>194</v>
      </c>
      <c r="B199" s="126" t="s">
        <v>1796</v>
      </c>
      <c r="C199" s="127" t="s">
        <v>1797</v>
      </c>
      <c r="D199" s="143" t="s">
        <v>1957</v>
      </c>
      <c r="E199" s="143" t="s">
        <v>1958</v>
      </c>
      <c r="F199" s="171">
        <v>427432821.16</v>
      </c>
      <c r="G199" s="171">
        <f t="shared" si="3"/>
        <v>309403231.65616226</v>
      </c>
      <c r="H199" s="172" t="s">
        <v>1474</v>
      </c>
      <c r="I199" s="143" t="s">
        <v>1475</v>
      </c>
      <c r="J199" s="143" t="s">
        <v>900</v>
      </c>
    </row>
    <row r="200" spans="1:10" ht="12.75">
      <c r="A200" s="133">
        <v>195</v>
      </c>
      <c r="B200" s="126" t="s">
        <v>1241</v>
      </c>
      <c r="C200" s="127" t="s">
        <v>1242</v>
      </c>
      <c r="D200" s="143" t="s">
        <v>605</v>
      </c>
      <c r="E200" s="143" t="s">
        <v>839</v>
      </c>
      <c r="F200" s="171">
        <v>424288442.76</v>
      </c>
      <c r="G200" s="171">
        <f t="shared" si="3"/>
        <v>307127129.3300246</v>
      </c>
      <c r="H200" s="172" t="s">
        <v>234</v>
      </c>
      <c r="I200" s="143" t="s">
        <v>38</v>
      </c>
      <c r="J200" s="143" t="s">
        <v>541</v>
      </c>
    </row>
    <row r="201" spans="1:10" ht="12.75">
      <c r="A201" s="133">
        <v>196</v>
      </c>
      <c r="B201" s="126" t="s">
        <v>1371</v>
      </c>
      <c r="C201" s="127" t="s">
        <v>1584</v>
      </c>
      <c r="D201" s="143" t="s">
        <v>605</v>
      </c>
      <c r="E201" s="143" t="s">
        <v>839</v>
      </c>
      <c r="F201" s="171">
        <v>421875988</v>
      </c>
      <c r="G201" s="171">
        <f t="shared" si="3"/>
        <v>305380840.177632</v>
      </c>
      <c r="H201" s="172" t="s">
        <v>1889</v>
      </c>
      <c r="I201" s="143" t="s">
        <v>1893</v>
      </c>
      <c r="J201" s="143" t="s">
        <v>900</v>
      </c>
    </row>
    <row r="202" spans="1:10" ht="12.75">
      <c r="A202" s="133">
        <v>197</v>
      </c>
      <c r="B202" s="126" t="s">
        <v>1570</v>
      </c>
      <c r="C202" s="127" t="s">
        <v>1571</v>
      </c>
      <c r="D202" s="143" t="s">
        <v>605</v>
      </c>
      <c r="E202" s="143" t="s">
        <v>839</v>
      </c>
      <c r="F202" s="171">
        <v>416269787.47</v>
      </c>
      <c r="G202" s="171">
        <f t="shared" si="3"/>
        <v>301322713.4371841</v>
      </c>
      <c r="H202" s="172" t="s">
        <v>234</v>
      </c>
      <c r="I202" s="143" t="s">
        <v>38</v>
      </c>
      <c r="J202" s="143" t="s">
        <v>541</v>
      </c>
    </row>
    <row r="203" spans="1:10" ht="12.75">
      <c r="A203" s="133">
        <v>198</v>
      </c>
      <c r="B203" s="126" t="s">
        <v>1535</v>
      </c>
      <c r="C203" s="127" t="s">
        <v>1536</v>
      </c>
      <c r="D203" s="143" t="s">
        <v>605</v>
      </c>
      <c r="E203" s="143" t="s">
        <v>839</v>
      </c>
      <c r="F203" s="171">
        <v>407756772</v>
      </c>
      <c r="G203" s="171">
        <f t="shared" si="3"/>
        <v>295160448.00700796</v>
      </c>
      <c r="H203" s="172" t="s">
        <v>1959</v>
      </c>
      <c r="I203" s="143" t="s">
        <v>869</v>
      </c>
      <c r="J203" s="143" t="s">
        <v>541</v>
      </c>
    </row>
    <row r="204" spans="1:10" ht="12.75">
      <c r="A204" s="133">
        <v>199</v>
      </c>
      <c r="B204" s="126" t="s">
        <v>1050</v>
      </c>
      <c r="C204" s="127" t="s">
        <v>1051</v>
      </c>
      <c r="D204" s="143" t="s">
        <v>605</v>
      </c>
      <c r="E204" s="143" t="s">
        <v>23</v>
      </c>
      <c r="F204" s="171">
        <v>404872839.14</v>
      </c>
      <c r="G204" s="171">
        <f t="shared" si="3"/>
        <v>293072872.83123696</v>
      </c>
      <c r="H204" s="172" t="s">
        <v>234</v>
      </c>
      <c r="I204" s="143" t="s">
        <v>1031</v>
      </c>
      <c r="J204" s="143" t="s">
        <v>541</v>
      </c>
    </row>
    <row r="205" spans="1:10" ht="12.75">
      <c r="A205" s="133">
        <v>200</v>
      </c>
      <c r="B205" s="126" t="s">
        <v>1463</v>
      </c>
      <c r="C205" s="127" t="s">
        <v>1464</v>
      </c>
      <c r="D205" s="143" t="s">
        <v>605</v>
      </c>
      <c r="E205" s="143" t="s">
        <v>839</v>
      </c>
      <c r="F205" s="171">
        <v>401544120.48</v>
      </c>
      <c r="G205" s="171">
        <f t="shared" si="3"/>
        <v>290663333.2271347</v>
      </c>
      <c r="H205" s="172" t="s">
        <v>2129</v>
      </c>
      <c r="I205" s="143" t="s">
        <v>2137</v>
      </c>
      <c r="J205" s="143" t="s">
        <v>541</v>
      </c>
    </row>
    <row r="206" spans="1:10" ht="12.75">
      <c r="A206" s="133">
        <v>201</v>
      </c>
      <c r="B206" s="126" t="s">
        <v>1316</v>
      </c>
      <c r="C206" s="127" t="s">
        <v>1317</v>
      </c>
      <c r="D206" s="143" t="s">
        <v>1960</v>
      </c>
      <c r="E206" s="143" t="s">
        <v>1188</v>
      </c>
      <c r="F206" s="171">
        <v>398946591.92</v>
      </c>
      <c r="G206" s="171">
        <f t="shared" si="3"/>
        <v>288783075.81357884</v>
      </c>
      <c r="H206" s="172" t="s">
        <v>1955</v>
      </c>
      <c r="I206" s="143" t="s">
        <v>1956</v>
      </c>
      <c r="J206" s="143" t="s">
        <v>541</v>
      </c>
    </row>
    <row r="207" spans="1:10" ht="12.75">
      <c r="A207" s="133">
        <v>202</v>
      </c>
      <c r="B207" s="121" t="s">
        <v>1633</v>
      </c>
      <c r="C207" s="130" t="s">
        <v>1634</v>
      </c>
      <c r="D207" s="144" t="s">
        <v>605</v>
      </c>
      <c r="E207" s="144" t="s">
        <v>23</v>
      </c>
      <c r="F207" s="169">
        <v>397967719.5</v>
      </c>
      <c r="G207" s="169">
        <f t="shared" si="3"/>
        <v>288074505.30814797</v>
      </c>
      <c r="H207" s="170" t="s">
        <v>234</v>
      </c>
      <c r="I207" s="144" t="s">
        <v>1108</v>
      </c>
      <c r="J207" s="144" t="s">
        <v>541</v>
      </c>
    </row>
    <row r="208" spans="1:10" ht="12.75">
      <c r="A208" s="133">
        <v>203</v>
      </c>
      <c r="B208" s="126" t="s">
        <v>1755</v>
      </c>
      <c r="C208" s="127" t="s">
        <v>1756</v>
      </c>
      <c r="D208" s="143" t="s">
        <v>1113</v>
      </c>
      <c r="E208" s="143" t="s">
        <v>504</v>
      </c>
      <c r="F208" s="171">
        <v>396675000.9</v>
      </c>
      <c r="G208" s="171">
        <f t="shared" si="3"/>
        <v>287138752.85147756</v>
      </c>
      <c r="H208" s="172" t="s">
        <v>234</v>
      </c>
      <c r="I208" s="143" t="s">
        <v>38</v>
      </c>
      <c r="J208" s="143" t="s">
        <v>541</v>
      </c>
    </row>
    <row r="209" spans="1:10" ht="12.75">
      <c r="A209" s="133">
        <v>204</v>
      </c>
      <c r="B209" s="126" t="s">
        <v>911</v>
      </c>
      <c r="C209" s="127" t="s">
        <v>912</v>
      </c>
      <c r="D209" s="143" t="s">
        <v>605</v>
      </c>
      <c r="E209" s="143" t="s">
        <v>839</v>
      </c>
      <c r="F209" s="171">
        <v>387678655.65</v>
      </c>
      <c r="G209" s="171">
        <f t="shared" si="3"/>
        <v>280626622.39343154</v>
      </c>
      <c r="H209" s="172" t="s">
        <v>234</v>
      </c>
      <c r="I209" s="143" t="s">
        <v>38</v>
      </c>
      <c r="J209" s="143" t="s">
        <v>541</v>
      </c>
    </row>
    <row r="210" spans="1:10" ht="12.75">
      <c r="A210" s="133">
        <v>205</v>
      </c>
      <c r="B210" s="126" t="s">
        <v>1367</v>
      </c>
      <c r="C210" s="127" t="s">
        <v>1368</v>
      </c>
      <c r="D210" s="143" t="s">
        <v>605</v>
      </c>
      <c r="E210" s="143" t="s">
        <v>839</v>
      </c>
      <c r="F210" s="171">
        <v>387539312.76</v>
      </c>
      <c r="G210" s="171">
        <f t="shared" si="3"/>
        <v>280525757.0917046</v>
      </c>
      <c r="H210" s="172" t="s">
        <v>1955</v>
      </c>
      <c r="I210" s="143" t="s">
        <v>1956</v>
      </c>
      <c r="J210" s="143" t="s">
        <v>541</v>
      </c>
    </row>
    <row r="211" spans="1:10" ht="12.75">
      <c r="A211" s="133">
        <v>206</v>
      </c>
      <c r="B211" s="121" t="s">
        <v>1106</v>
      </c>
      <c r="C211" s="130" t="s">
        <v>1107</v>
      </c>
      <c r="D211" s="144" t="s">
        <v>605</v>
      </c>
      <c r="E211" s="144" t="s">
        <v>839</v>
      </c>
      <c r="F211" s="169">
        <v>387031353.24</v>
      </c>
      <c r="G211" s="169">
        <f t="shared" si="3"/>
        <v>280158063.4817194</v>
      </c>
      <c r="H211" s="170" t="s">
        <v>234</v>
      </c>
      <c r="I211" s="144" t="s">
        <v>1108</v>
      </c>
      <c r="J211" s="144" t="s">
        <v>541</v>
      </c>
    </row>
    <row r="212" spans="1:10" ht="12.75">
      <c r="A212" s="133">
        <v>207</v>
      </c>
      <c r="B212" s="126" t="s">
        <v>1243</v>
      </c>
      <c r="C212" s="127" t="s">
        <v>1244</v>
      </c>
      <c r="D212" s="143" t="s">
        <v>605</v>
      </c>
      <c r="E212" s="143" t="s">
        <v>839</v>
      </c>
      <c r="F212" s="171">
        <v>381561402.43</v>
      </c>
      <c r="G212" s="171">
        <f t="shared" si="3"/>
        <v>276198563.0085895</v>
      </c>
      <c r="H212" s="172" t="s">
        <v>234</v>
      </c>
      <c r="I212" s="143" t="s">
        <v>38</v>
      </c>
      <c r="J212" s="143" t="s">
        <v>541</v>
      </c>
    </row>
    <row r="213" spans="1:10" ht="12.75">
      <c r="A213" s="133">
        <v>208</v>
      </c>
      <c r="B213" s="126" t="s">
        <v>1648</v>
      </c>
      <c r="C213" s="127" t="s">
        <v>1649</v>
      </c>
      <c r="D213" s="143" t="s">
        <v>605</v>
      </c>
      <c r="E213" s="143" t="s">
        <v>839</v>
      </c>
      <c r="F213" s="171">
        <v>378708506.71</v>
      </c>
      <c r="G213" s="171">
        <f t="shared" si="3"/>
        <v>274133454.5011274</v>
      </c>
      <c r="H213" s="172" t="s">
        <v>234</v>
      </c>
      <c r="I213" s="143" t="s">
        <v>38</v>
      </c>
      <c r="J213" s="143" t="s">
        <v>541</v>
      </c>
    </row>
    <row r="214" spans="1:10" ht="12.75">
      <c r="A214" s="133">
        <v>209</v>
      </c>
      <c r="B214" s="121" t="s">
        <v>1283</v>
      </c>
      <c r="C214" s="130" t="s">
        <v>1284</v>
      </c>
      <c r="D214" s="144" t="s">
        <v>680</v>
      </c>
      <c r="E214" s="144" t="s">
        <v>680</v>
      </c>
      <c r="F214" s="169">
        <v>374901673.2</v>
      </c>
      <c r="G214" s="169">
        <f t="shared" si="3"/>
        <v>271377824.7692448</v>
      </c>
      <c r="H214" s="170" t="s">
        <v>234</v>
      </c>
      <c r="I214" s="144" t="s">
        <v>1108</v>
      </c>
      <c r="J214" s="144" t="s">
        <v>541</v>
      </c>
    </row>
    <row r="215" spans="1:10" ht="12.75">
      <c r="A215" s="133">
        <v>210</v>
      </c>
      <c r="B215" s="121" t="s">
        <v>1597</v>
      </c>
      <c r="C215" s="130" t="s">
        <v>1598</v>
      </c>
      <c r="D215" s="144" t="s">
        <v>680</v>
      </c>
      <c r="E215" s="144" t="s">
        <v>839</v>
      </c>
      <c r="F215" s="169">
        <v>373214375.54</v>
      </c>
      <c r="G215" s="169">
        <f t="shared" si="3"/>
        <v>270156450.7358866</v>
      </c>
      <c r="H215" s="170" t="s">
        <v>234</v>
      </c>
      <c r="I215" s="144" t="s">
        <v>1108</v>
      </c>
      <c r="J215" s="144" t="s">
        <v>541</v>
      </c>
    </row>
    <row r="216" spans="1:10" ht="12.75">
      <c r="A216" s="133">
        <v>211</v>
      </c>
      <c r="B216" s="126" t="s">
        <v>1304</v>
      </c>
      <c r="C216" s="127" t="s">
        <v>1305</v>
      </c>
      <c r="D216" s="143" t="s">
        <v>23</v>
      </c>
      <c r="E216" s="143" t="s">
        <v>1961</v>
      </c>
      <c r="F216" s="171">
        <v>361183167.03</v>
      </c>
      <c r="G216" s="171">
        <f t="shared" si="3"/>
        <v>261447492.01900387</v>
      </c>
      <c r="H216" s="172" t="s">
        <v>1889</v>
      </c>
      <c r="I216" s="143" t="s">
        <v>1893</v>
      </c>
      <c r="J216" s="143" t="s">
        <v>541</v>
      </c>
    </row>
    <row r="217" spans="1:10" ht="12.75">
      <c r="A217" s="133">
        <v>212</v>
      </c>
      <c r="B217" s="126" t="s">
        <v>1656</v>
      </c>
      <c r="C217" s="127" t="s">
        <v>1657</v>
      </c>
      <c r="D217" s="143" t="s">
        <v>605</v>
      </c>
      <c r="E217" s="143" t="s">
        <v>839</v>
      </c>
      <c r="F217" s="171">
        <v>357975132.24</v>
      </c>
      <c r="G217" s="171">
        <f t="shared" si="3"/>
        <v>259125311.12377536</v>
      </c>
      <c r="H217" s="172" t="s">
        <v>2139</v>
      </c>
      <c r="I217" s="143" t="s">
        <v>2140</v>
      </c>
      <c r="J217" s="143" t="s">
        <v>541</v>
      </c>
    </row>
    <row r="218" spans="1:10" ht="12.75">
      <c r="A218" s="133">
        <v>213</v>
      </c>
      <c r="B218" s="121" t="s">
        <v>1832</v>
      </c>
      <c r="C218" s="130" t="s">
        <v>1833</v>
      </c>
      <c r="D218" s="144" t="s">
        <v>680</v>
      </c>
      <c r="E218" s="144" t="s">
        <v>680</v>
      </c>
      <c r="F218" s="169">
        <v>354107165</v>
      </c>
      <c r="G218" s="169">
        <f t="shared" si="3"/>
        <v>256325428.88555998</v>
      </c>
      <c r="H218" s="170" t="s">
        <v>234</v>
      </c>
      <c r="I218" s="144" t="s">
        <v>1108</v>
      </c>
      <c r="J218" s="144" t="s">
        <v>541</v>
      </c>
    </row>
    <row r="219" spans="1:10" ht="12.75">
      <c r="A219" s="133">
        <v>214</v>
      </c>
      <c r="B219" s="126" t="s">
        <v>1279</v>
      </c>
      <c r="C219" s="127" t="s">
        <v>1280</v>
      </c>
      <c r="D219" s="143" t="s">
        <v>605</v>
      </c>
      <c r="E219" s="143" t="s">
        <v>839</v>
      </c>
      <c r="F219" s="171">
        <v>351876547.77</v>
      </c>
      <c r="G219" s="171">
        <f t="shared" si="3"/>
        <v>254710765.37498325</v>
      </c>
      <c r="H219" s="172" t="s">
        <v>1962</v>
      </c>
      <c r="I219" s="143" t="s">
        <v>1963</v>
      </c>
      <c r="J219" s="143" t="s">
        <v>900</v>
      </c>
    </row>
    <row r="220" spans="1:10" ht="12.75">
      <c r="A220" s="133">
        <v>215</v>
      </c>
      <c r="B220" s="126" t="s">
        <v>1197</v>
      </c>
      <c r="C220" s="127" t="s">
        <v>1198</v>
      </c>
      <c r="D220" s="143" t="s">
        <v>605</v>
      </c>
      <c r="E220" s="143" t="s">
        <v>839</v>
      </c>
      <c r="F220" s="171">
        <v>350881741.35</v>
      </c>
      <c r="G220" s="171">
        <f t="shared" si="3"/>
        <v>253990660.8205764</v>
      </c>
      <c r="H220" s="172" t="s">
        <v>2151</v>
      </c>
      <c r="I220" s="143" t="s">
        <v>1951</v>
      </c>
      <c r="J220" s="143" t="s">
        <v>541</v>
      </c>
    </row>
    <row r="221" spans="1:10" ht="12.75">
      <c r="A221" s="133">
        <v>216</v>
      </c>
      <c r="B221" s="126" t="s">
        <v>1048</v>
      </c>
      <c r="C221" s="127" t="s">
        <v>1049</v>
      </c>
      <c r="D221" s="143" t="s">
        <v>605</v>
      </c>
      <c r="E221" s="143" t="s">
        <v>839</v>
      </c>
      <c r="F221" s="171">
        <v>349905936.02</v>
      </c>
      <c r="G221" s="171">
        <f t="shared" si="3"/>
        <v>253284310.47118124</v>
      </c>
      <c r="H221" s="172" t="s">
        <v>234</v>
      </c>
      <c r="I221" s="143" t="s">
        <v>38</v>
      </c>
      <c r="J221" s="143" t="s">
        <v>541</v>
      </c>
    </row>
    <row r="222" spans="1:10" ht="12.75">
      <c r="A222" s="133">
        <v>217</v>
      </c>
      <c r="B222" s="126" t="s">
        <v>1465</v>
      </c>
      <c r="C222" s="127" t="s">
        <v>1466</v>
      </c>
      <c r="D222" s="143" t="s">
        <v>605</v>
      </c>
      <c r="E222" s="143" t="s">
        <v>839</v>
      </c>
      <c r="F222" s="171">
        <v>348856274.72</v>
      </c>
      <c r="G222" s="171">
        <f t="shared" si="3"/>
        <v>252524498.44391808</v>
      </c>
      <c r="H222" s="172" t="s">
        <v>234</v>
      </c>
      <c r="I222" s="143" t="s">
        <v>1545</v>
      </c>
      <c r="J222" s="143" t="s">
        <v>900</v>
      </c>
    </row>
    <row r="223" spans="1:10" ht="12.75">
      <c r="A223" s="133">
        <v>218</v>
      </c>
      <c r="B223" s="126" t="s">
        <v>1089</v>
      </c>
      <c r="C223" s="127" t="s">
        <v>1090</v>
      </c>
      <c r="D223" s="143" t="s">
        <v>605</v>
      </c>
      <c r="E223" s="143" t="s">
        <v>839</v>
      </c>
      <c r="F223" s="171">
        <v>346337462.34</v>
      </c>
      <c r="G223" s="171">
        <f t="shared" si="3"/>
        <v>250701220.83928174</v>
      </c>
      <c r="H223" s="172" t="s">
        <v>234</v>
      </c>
      <c r="I223" s="143" t="s">
        <v>38</v>
      </c>
      <c r="J223" s="143" t="s">
        <v>900</v>
      </c>
    </row>
    <row r="224" spans="1:10" ht="12.75">
      <c r="A224" s="133">
        <v>219</v>
      </c>
      <c r="B224" s="126" t="s">
        <v>1824</v>
      </c>
      <c r="C224" s="127" t="s">
        <v>1825</v>
      </c>
      <c r="D224" s="143" t="s">
        <v>605</v>
      </c>
      <c r="E224" s="143" t="s">
        <v>839</v>
      </c>
      <c r="F224" s="171">
        <v>343569750.24</v>
      </c>
      <c r="G224" s="171">
        <f t="shared" si="3"/>
        <v>248697773.68772736</v>
      </c>
      <c r="H224" s="172" t="s">
        <v>234</v>
      </c>
      <c r="I224" s="143" t="s">
        <v>38</v>
      </c>
      <c r="J224" s="143" t="s">
        <v>900</v>
      </c>
    </row>
    <row r="225" spans="1:10" ht="12.75">
      <c r="A225" s="133">
        <v>220</v>
      </c>
      <c r="B225" s="126" t="s">
        <v>1448</v>
      </c>
      <c r="C225" s="127" t="s">
        <v>1449</v>
      </c>
      <c r="D225" s="143" t="s">
        <v>1113</v>
      </c>
      <c r="E225" s="143" t="s">
        <v>504</v>
      </c>
      <c r="F225" s="171">
        <v>342936421.485</v>
      </c>
      <c r="G225" s="171">
        <f t="shared" si="3"/>
        <v>248239329.80181804</v>
      </c>
      <c r="H225" s="172" t="s">
        <v>1964</v>
      </c>
      <c r="I225" s="143" t="s">
        <v>2146</v>
      </c>
      <c r="J225" s="143" t="s">
        <v>541</v>
      </c>
    </row>
    <row r="226" spans="1:10" ht="12.75">
      <c r="A226" s="133">
        <v>221</v>
      </c>
      <c r="B226" s="121" t="s">
        <v>1609</v>
      </c>
      <c r="C226" s="130" t="s">
        <v>1610</v>
      </c>
      <c r="D226" s="144" t="s">
        <v>605</v>
      </c>
      <c r="E226" s="144" t="s">
        <v>839</v>
      </c>
      <c r="F226" s="169">
        <v>340985775.04</v>
      </c>
      <c r="G226" s="169">
        <f t="shared" si="3"/>
        <v>246827327.06355456</v>
      </c>
      <c r="H226" s="170" t="s">
        <v>234</v>
      </c>
      <c r="I226" s="144" t="s">
        <v>1108</v>
      </c>
      <c r="J226" s="144" t="s">
        <v>541</v>
      </c>
    </row>
    <row r="227" spans="1:10" ht="12.75">
      <c r="A227" s="133">
        <v>222</v>
      </c>
      <c r="B227" s="126" t="s">
        <v>1268</v>
      </c>
      <c r="C227" s="127" t="s">
        <v>1478</v>
      </c>
      <c r="D227" s="143" t="s">
        <v>605</v>
      </c>
      <c r="E227" s="143" t="s">
        <v>839</v>
      </c>
      <c r="F227" s="171">
        <v>337499802.4</v>
      </c>
      <c r="G227" s="171">
        <f t="shared" si="3"/>
        <v>244303956.96447358</v>
      </c>
      <c r="H227" s="172" t="s">
        <v>1962</v>
      </c>
      <c r="I227" s="143" t="s">
        <v>1963</v>
      </c>
      <c r="J227" s="143" t="s">
        <v>900</v>
      </c>
    </row>
    <row r="228" spans="1:10" ht="12.75">
      <c r="A228" s="133">
        <v>223</v>
      </c>
      <c r="B228" s="121" t="s">
        <v>1215</v>
      </c>
      <c r="C228" s="130" t="s">
        <v>1216</v>
      </c>
      <c r="D228" s="144" t="s">
        <v>605</v>
      </c>
      <c r="E228" s="144" t="s">
        <v>839</v>
      </c>
      <c r="F228" s="169">
        <v>336203479.5</v>
      </c>
      <c r="G228" s="169">
        <f t="shared" si="3"/>
        <v>243365595.48478797</v>
      </c>
      <c r="H228" s="170" t="s">
        <v>234</v>
      </c>
      <c r="I228" s="144" t="s">
        <v>1108</v>
      </c>
      <c r="J228" s="144" t="s">
        <v>541</v>
      </c>
    </row>
    <row r="229" spans="1:10" ht="12.75">
      <c r="A229" s="133">
        <v>224</v>
      </c>
      <c r="B229" s="126" t="s">
        <v>1189</v>
      </c>
      <c r="C229" s="127" t="s">
        <v>1190</v>
      </c>
      <c r="D229" s="143" t="s">
        <v>605</v>
      </c>
      <c r="E229" s="143" t="s">
        <v>839</v>
      </c>
      <c r="F229" s="171">
        <v>332895671.64</v>
      </c>
      <c r="G229" s="171">
        <f t="shared" si="3"/>
        <v>240971192.45601693</v>
      </c>
      <c r="H229" s="172" t="s">
        <v>234</v>
      </c>
      <c r="I229" s="143" t="s">
        <v>38</v>
      </c>
      <c r="J229" s="143" t="s">
        <v>541</v>
      </c>
    </row>
    <row r="230" spans="1:10" ht="12.75">
      <c r="A230" s="133">
        <v>225</v>
      </c>
      <c r="B230" s="121" t="s">
        <v>1830</v>
      </c>
      <c r="C230" s="130" t="s">
        <v>1831</v>
      </c>
      <c r="D230" s="144" t="s">
        <v>605</v>
      </c>
      <c r="E230" s="144" t="s">
        <v>680</v>
      </c>
      <c r="F230" s="169">
        <v>331493539</v>
      </c>
      <c r="G230" s="169">
        <f t="shared" si="3"/>
        <v>239956239.114696</v>
      </c>
      <c r="H230" s="170" t="s">
        <v>2139</v>
      </c>
      <c r="I230" s="144" t="s">
        <v>1108</v>
      </c>
      <c r="J230" s="144" t="s">
        <v>541</v>
      </c>
    </row>
    <row r="231" spans="1:10" ht="12.75">
      <c r="A231" s="133">
        <v>226</v>
      </c>
      <c r="B231" s="126" t="s">
        <v>1403</v>
      </c>
      <c r="C231" s="127" t="s">
        <v>1404</v>
      </c>
      <c r="D231" s="143" t="s">
        <v>605</v>
      </c>
      <c r="E231" s="143" t="s">
        <v>839</v>
      </c>
      <c r="F231" s="171">
        <v>330452258</v>
      </c>
      <c r="G231" s="171">
        <f t="shared" si="3"/>
        <v>239202493.284912</v>
      </c>
      <c r="H231" s="172" t="s">
        <v>234</v>
      </c>
      <c r="I231" s="143" t="s">
        <v>38</v>
      </c>
      <c r="J231" s="143" t="s">
        <v>900</v>
      </c>
    </row>
    <row r="232" spans="1:10" ht="12.75">
      <c r="A232" s="133">
        <v>227</v>
      </c>
      <c r="B232" s="126" t="s">
        <v>1621</v>
      </c>
      <c r="C232" s="127" t="s">
        <v>1622</v>
      </c>
      <c r="D232" s="143" t="s">
        <v>605</v>
      </c>
      <c r="E232" s="143" t="s">
        <v>839</v>
      </c>
      <c r="F232" s="171">
        <v>325694553.84</v>
      </c>
      <c r="G232" s="171">
        <f t="shared" si="3"/>
        <v>235758562.52083772</v>
      </c>
      <c r="H232" s="172" t="s">
        <v>234</v>
      </c>
      <c r="I232" s="143" t="s">
        <v>38</v>
      </c>
      <c r="J232" s="143" t="s">
        <v>541</v>
      </c>
    </row>
    <row r="233" spans="1:10" ht="12.75">
      <c r="A233" s="133">
        <v>228</v>
      </c>
      <c r="B233" s="126" t="s">
        <v>1407</v>
      </c>
      <c r="C233" s="127" t="s">
        <v>1408</v>
      </c>
      <c r="D233" s="143" t="s">
        <v>362</v>
      </c>
      <c r="E233" s="143" t="s">
        <v>1409</v>
      </c>
      <c r="F233" s="171">
        <v>323425144.95</v>
      </c>
      <c r="G233" s="171">
        <f t="shared" si="3"/>
        <v>234115819.12408677</v>
      </c>
      <c r="H233" s="172" t="s">
        <v>234</v>
      </c>
      <c r="I233" s="143" t="s">
        <v>38</v>
      </c>
      <c r="J233" s="143" t="s">
        <v>541</v>
      </c>
    </row>
    <row r="234" spans="1:10" ht="12.75">
      <c r="A234" s="133">
        <v>229</v>
      </c>
      <c r="B234" s="126" t="s">
        <v>1355</v>
      </c>
      <c r="C234" s="127" t="s">
        <v>1356</v>
      </c>
      <c r="D234" s="143" t="s">
        <v>605</v>
      </c>
      <c r="E234" s="143" t="s">
        <v>839</v>
      </c>
      <c r="F234" s="171">
        <v>322645565.91</v>
      </c>
      <c r="G234" s="171">
        <f t="shared" si="3"/>
        <v>233551509.92187625</v>
      </c>
      <c r="H234" s="172" t="s">
        <v>1965</v>
      </c>
      <c r="I234" s="143" t="s">
        <v>1966</v>
      </c>
      <c r="J234" s="143" t="s">
        <v>900</v>
      </c>
    </row>
    <row r="235" spans="1:10" ht="12.75">
      <c r="A235" s="133">
        <v>230</v>
      </c>
      <c r="B235" s="126" t="s">
        <v>1675</v>
      </c>
      <c r="C235" s="127" t="s">
        <v>1676</v>
      </c>
      <c r="D235" s="143" t="s">
        <v>605</v>
      </c>
      <c r="E235" s="143" t="s">
        <v>839</v>
      </c>
      <c r="F235" s="171">
        <v>319482520</v>
      </c>
      <c r="G235" s="171">
        <f t="shared" si="3"/>
        <v>231261894.85728</v>
      </c>
      <c r="H235" s="172" t="s">
        <v>2146</v>
      </c>
      <c r="I235" s="143" t="s">
        <v>2147</v>
      </c>
      <c r="J235" s="143" t="s">
        <v>900</v>
      </c>
    </row>
    <row r="236" spans="1:10" ht="12.75">
      <c r="A236" s="133">
        <v>231</v>
      </c>
      <c r="B236" s="126" t="s">
        <v>1673</v>
      </c>
      <c r="C236" s="127" t="s">
        <v>1674</v>
      </c>
      <c r="D236" s="143" t="s">
        <v>605</v>
      </c>
      <c r="E236" s="143" t="s">
        <v>839</v>
      </c>
      <c r="F236" s="171">
        <v>315633034.2</v>
      </c>
      <c r="G236" s="171">
        <f t="shared" si="3"/>
        <v>228475390.6681488</v>
      </c>
      <c r="H236" s="172" t="s">
        <v>234</v>
      </c>
      <c r="I236" s="143" t="s">
        <v>38</v>
      </c>
      <c r="J236" s="143" t="s">
        <v>541</v>
      </c>
    </row>
    <row r="237" spans="1:10" ht="12.75">
      <c r="A237" s="133">
        <v>232</v>
      </c>
      <c r="B237" s="126" t="s">
        <v>1359</v>
      </c>
      <c r="C237" s="127" t="s">
        <v>1360</v>
      </c>
      <c r="D237" s="143" t="s">
        <v>1113</v>
      </c>
      <c r="E237" s="143" t="s">
        <v>504</v>
      </c>
      <c r="F237" s="171">
        <v>314577886.2</v>
      </c>
      <c r="G237" s="171">
        <f t="shared" si="3"/>
        <v>227711607.01627678</v>
      </c>
      <c r="H237" s="173" t="s">
        <v>1204</v>
      </c>
      <c r="I237" s="145" t="s">
        <v>836</v>
      </c>
      <c r="J237" s="143" t="s">
        <v>541</v>
      </c>
    </row>
    <row r="238" spans="1:10" ht="12.75">
      <c r="A238" s="133">
        <v>233</v>
      </c>
      <c r="B238" s="126" t="s">
        <v>1146</v>
      </c>
      <c r="C238" s="127" t="s">
        <v>1147</v>
      </c>
      <c r="D238" s="143" t="s">
        <v>605</v>
      </c>
      <c r="E238" s="143" t="s">
        <v>839</v>
      </c>
      <c r="F238" s="171">
        <v>306488072.28</v>
      </c>
      <c r="G238" s="171">
        <f t="shared" si="3"/>
        <v>221855681.9528899</v>
      </c>
      <c r="H238" s="172" t="s">
        <v>1967</v>
      </c>
      <c r="I238" s="143" t="s">
        <v>38</v>
      </c>
      <c r="J238" s="143" t="s">
        <v>541</v>
      </c>
    </row>
    <row r="239" spans="1:10" ht="12.75">
      <c r="A239" s="133">
        <v>234</v>
      </c>
      <c r="B239" s="121" t="s">
        <v>1644</v>
      </c>
      <c r="C239" s="130" t="s">
        <v>1645</v>
      </c>
      <c r="D239" s="144" t="s">
        <v>605</v>
      </c>
      <c r="E239" s="144" t="s">
        <v>839</v>
      </c>
      <c r="F239" s="169">
        <v>305032613.64</v>
      </c>
      <c r="G239" s="169">
        <f t="shared" si="3"/>
        <v>220802127.83990493</v>
      </c>
      <c r="H239" s="170" t="s">
        <v>2124</v>
      </c>
      <c r="I239" s="144" t="s">
        <v>1108</v>
      </c>
      <c r="J239" s="144" t="s">
        <v>541</v>
      </c>
    </row>
    <row r="240" spans="1:10" ht="12.75">
      <c r="A240" s="133">
        <v>235</v>
      </c>
      <c r="B240" s="121" t="s">
        <v>1219</v>
      </c>
      <c r="C240" s="130" t="s">
        <v>1220</v>
      </c>
      <c r="D240" s="144" t="s">
        <v>605</v>
      </c>
      <c r="E240" s="144" t="s">
        <v>839</v>
      </c>
      <c r="F240" s="169">
        <v>300215994.81</v>
      </c>
      <c r="G240" s="169">
        <f t="shared" si="3"/>
        <v>217315550.86714584</v>
      </c>
      <c r="H240" s="170" t="s">
        <v>1954</v>
      </c>
      <c r="I240" s="144" t="s">
        <v>844</v>
      </c>
      <c r="J240" s="144" t="s">
        <v>900</v>
      </c>
    </row>
    <row r="241" spans="1:10" ht="12.75">
      <c r="A241" s="133">
        <v>236</v>
      </c>
      <c r="B241" s="126" t="s">
        <v>1818</v>
      </c>
      <c r="C241" s="127" t="s">
        <v>1819</v>
      </c>
      <c r="D241" s="143" t="s">
        <v>1968</v>
      </c>
      <c r="E241" s="143" t="s">
        <v>504</v>
      </c>
      <c r="F241" s="171">
        <v>300048932.89</v>
      </c>
      <c r="G241" s="171">
        <f t="shared" si="3"/>
        <v>217194620.75748694</v>
      </c>
      <c r="H241" s="173" t="s">
        <v>1204</v>
      </c>
      <c r="I241" s="145" t="s">
        <v>836</v>
      </c>
      <c r="J241" s="143" t="s">
        <v>541</v>
      </c>
    </row>
    <row r="242" spans="1:10" ht="12.75">
      <c r="A242" s="133">
        <v>237</v>
      </c>
      <c r="B242" s="126" t="s">
        <v>1252</v>
      </c>
      <c r="C242" s="127" t="s">
        <v>1253</v>
      </c>
      <c r="D242" s="143" t="s">
        <v>605</v>
      </c>
      <c r="E242" s="143" t="s">
        <v>839</v>
      </c>
      <c r="F242" s="171">
        <v>300033049.38</v>
      </c>
      <c r="G242" s="171">
        <f t="shared" si="3"/>
        <v>217183123.2564043</v>
      </c>
      <c r="H242" s="172" t="s">
        <v>234</v>
      </c>
      <c r="I242" s="143" t="s">
        <v>38</v>
      </c>
      <c r="J242" s="143" t="s">
        <v>541</v>
      </c>
    </row>
    <row r="243" spans="1:10" ht="12.75">
      <c r="A243" s="133">
        <v>238</v>
      </c>
      <c r="B243" s="126" t="s">
        <v>1171</v>
      </c>
      <c r="C243" s="127" t="s">
        <v>1172</v>
      </c>
      <c r="D243" s="143" t="s">
        <v>605</v>
      </c>
      <c r="E243" s="143" t="s">
        <v>680</v>
      </c>
      <c r="F243" s="171">
        <v>299990143.3</v>
      </c>
      <c r="G243" s="171">
        <f t="shared" si="3"/>
        <v>217152065.0897112</v>
      </c>
      <c r="H243" s="172" t="s">
        <v>234</v>
      </c>
      <c r="I243" s="143" t="s">
        <v>38</v>
      </c>
      <c r="J243" s="143" t="s">
        <v>541</v>
      </c>
    </row>
    <row r="244" spans="1:10" ht="12.75">
      <c r="A244" s="133">
        <v>239</v>
      </c>
      <c r="B244" s="121" t="s">
        <v>1507</v>
      </c>
      <c r="C244" s="130" t="s">
        <v>1508</v>
      </c>
      <c r="D244" s="144" t="s">
        <v>680</v>
      </c>
      <c r="E244" s="144" t="s">
        <v>680</v>
      </c>
      <c r="F244" s="169">
        <v>297953969.9</v>
      </c>
      <c r="G244" s="169">
        <f t="shared" si="3"/>
        <v>215678152.46769357</v>
      </c>
      <c r="H244" s="170" t="s">
        <v>234</v>
      </c>
      <c r="I244" s="144" t="s">
        <v>1108</v>
      </c>
      <c r="J244" s="144" t="s">
        <v>541</v>
      </c>
    </row>
    <row r="245" spans="1:10" ht="12.75">
      <c r="A245" s="133">
        <v>240</v>
      </c>
      <c r="B245" s="126" t="s">
        <v>1852</v>
      </c>
      <c r="C245" s="127" t="s">
        <v>1853</v>
      </c>
      <c r="D245" s="143" t="s">
        <v>605</v>
      </c>
      <c r="E245" s="143" t="s">
        <v>839</v>
      </c>
      <c r="F245" s="171">
        <v>297436512.32</v>
      </c>
      <c r="G245" s="171">
        <f t="shared" si="3"/>
        <v>215303583.55400446</v>
      </c>
      <c r="H245" s="172" t="s">
        <v>1969</v>
      </c>
      <c r="I245" s="143" t="s">
        <v>1970</v>
      </c>
      <c r="J245" s="143" t="s">
        <v>900</v>
      </c>
    </row>
    <row r="246" spans="1:10" ht="12.75">
      <c r="A246" s="133">
        <v>241</v>
      </c>
      <c r="B246" s="126" t="s">
        <v>1716</v>
      </c>
      <c r="C246" s="127" t="s">
        <v>1717</v>
      </c>
      <c r="D246" s="143" t="s">
        <v>605</v>
      </c>
      <c r="E246" s="143" t="s">
        <v>839</v>
      </c>
      <c r="F246" s="171">
        <v>296792580</v>
      </c>
      <c r="G246" s="171">
        <f t="shared" si="3"/>
        <v>214837464.12912</v>
      </c>
      <c r="H246" s="172" t="s">
        <v>234</v>
      </c>
      <c r="I246" s="143" t="s">
        <v>38</v>
      </c>
      <c r="J246" s="143" t="s">
        <v>541</v>
      </c>
    </row>
    <row r="247" spans="1:10" ht="12.75">
      <c r="A247" s="133">
        <v>242</v>
      </c>
      <c r="B247" s="121" t="s">
        <v>872</v>
      </c>
      <c r="C247" s="130" t="s">
        <v>1070</v>
      </c>
      <c r="D247" s="144" t="s">
        <v>680</v>
      </c>
      <c r="E247" s="144" t="s">
        <v>680</v>
      </c>
      <c r="F247" s="169">
        <v>294560193.6</v>
      </c>
      <c r="G247" s="169">
        <f t="shared" si="3"/>
        <v>213221519.9800704</v>
      </c>
      <c r="H247" s="170" t="s">
        <v>234</v>
      </c>
      <c r="I247" s="144" t="s">
        <v>1108</v>
      </c>
      <c r="J247" s="144" t="s">
        <v>541</v>
      </c>
    </row>
    <row r="248" spans="1:10" ht="12.75">
      <c r="A248" s="133">
        <v>243</v>
      </c>
      <c r="B248" s="121" t="s">
        <v>1036</v>
      </c>
      <c r="C248" s="130" t="s">
        <v>1037</v>
      </c>
      <c r="D248" s="144" t="s">
        <v>605</v>
      </c>
      <c r="E248" s="144" t="s">
        <v>839</v>
      </c>
      <c r="F248" s="169">
        <v>290055476.52</v>
      </c>
      <c r="G248" s="169">
        <f t="shared" si="3"/>
        <v>209960717.45567325</v>
      </c>
      <c r="H248" s="170" t="s">
        <v>234</v>
      </c>
      <c r="I248" s="144" t="s">
        <v>1108</v>
      </c>
      <c r="J248" s="144" t="s">
        <v>541</v>
      </c>
    </row>
    <row r="249" spans="1:10" ht="12.75">
      <c r="A249" s="133">
        <v>244</v>
      </c>
      <c r="B249" s="126" t="s">
        <v>1331</v>
      </c>
      <c r="C249" s="127" t="s">
        <v>1332</v>
      </c>
      <c r="D249" s="143" t="s">
        <v>605</v>
      </c>
      <c r="E249" s="143" t="s">
        <v>839</v>
      </c>
      <c r="F249" s="171">
        <v>289727075.28</v>
      </c>
      <c r="G249" s="171">
        <f t="shared" si="3"/>
        <v>209722999.62048188</v>
      </c>
      <c r="H249" s="172" t="s">
        <v>234</v>
      </c>
      <c r="I249" s="143" t="s">
        <v>38</v>
      </c>
      <c r="J249" s="143" t="s">
        <v>541</v>
      </c>
    </row>
    <row r="250" spans="1:10" ht="12.75">
      <c r="A250" s="133">
        <v>245</v>
      </c>
      <c r="B250" s="126" t="s">
        <v>1666</v>
      </c>
      <c r="C250" s="127" t="s">
        <v>1667</v>
      </c>
      <c r="D250" s="143" t="s">
        <v>605</v>
      </c>
      <c r="E250" s="143" t="s">
        <v>839</v>
      </c>
      <c r="F250" s="171">
        <v>286615420.89</v>
      </c>
      <c r="G250" s="171">
        <f t="shared" si="3"/>
        <v>207470585.02711892</v>
      </c>
      <c r="H250" s="172" t="s">
        <v>234</v>
      </c>
      <c r="I250" s="143" t="s">
        <v>38</v>
      </c>
      <c r="J250" s="143" t="s">
        <v>541</v>
      </c>
    </row>
    <row r="251" spans="1:10" ht="12.75">
      <c r="A251" s="133">
        <v>246</v>
      </c>
      <c r="B251" s="126" t="s">
        <v>1860</v>
      </c>
      <c r="C251" s="127" t="s">
        <v>1861</v>
      </c>
      <c r="D251" s="143" t="s">
        <v>605</v>
      </c>
      <c r="E251" s="143" t="s">
        <v>839</v>
      </c>
      <c r="F251" s="171">
        <v>286600991.58</v>
      </c>
      <c r="G251" s="171">
        <f t="shared" si="3"/>
        <v>207460140.1690651</v>
      </c>
      <c r="H251" s="172" t="s">
        <v>1363</v>
      </c>
      <c r="I251" s="143" t="s">
        <v>1364</v>
      </c>
      <c r="J251" s="143" t="s">
        <v>541</v>
      </c>
    </row>
    <row r="252" spans="1:10" ht="12.75">
      <c r="A252" s="133">
        <v>247</v>
      </c>
      <c r="B252" s="126" t="s">
        <v>1492</v>
      </c>
      <c r="C252" s="127" t="s">
        <v>1493</v>
      </c>
      <c r="D252" s="143" t="s">
        <v>1670</v>
      </c>
      <c r="E252" s="143" t="s">
        <v>504</v>
      </c>
      <c r="F252" s="171">
        <v>282573906.3</v>
      </c>
      <c r="G252" s="171">
        <f t="shared" si="3"/>
        <v>204545078.10994318</v>
      </c>
      <c r="H252" s="172" t="s">
        <v>234</v>
      </c>
      <c r="I252" s="143" t="s">
        <v>1114</v>
      </c>
      <c r="J252" s="143" t="s">
        <v>541</v>
      </c>
    </row>
    <row r="253" spans="1:10" ht="12.75">
      <c r="A253" s="133">
        <v>248</v>
      </c>
      <c r="B253" s="126" t="s">
        <v>1353</v>
      </c>
      <c r="C253" s="127" t="s">
        <v>1354</v>
      </c>
      <c r="D253" s="143" t="s">
        <v>605</v>
      </c>
      <c r="E253" s="143" t="s">
        <v>839</v>
      </c>
      <c r="F253" s="171">
        <v>277607903.85</v>
      </c>
      <c r="G253" s="171">
        <f t="shared" si="3"/>
        <v>200950367.7124764</v>
      </c>
      <c r="H253" s="172" t="s">
        <v>1971</v>
      </c>
      <c r="I253" s="143" t="s">
        <v>1972</v>
      </c>
      <c r="J253" s="143" t="s">
        <v>541</v>
      </c>
    </row>
    <row r="254" spans="1:10" ht="12.75">
      <c r="A254" s="133">
        <v>249</v>
      </c>
      <c r="B254" s="126" t="s">
        <v>1289</v>
      </c>
      <c r="C254" s="127" t="s">
        <v>1290</v>
      </c>
      <c r="D254" s="143" t="s">
        <v>605</v>
      </c>
      <c r="E254" s="143" t="s">
        <v>680</v>
      </c>
      <c r="F254" s="171">
        <v>273163927.55</v>
      </c>
      <c r="G254" s="171">
        <f t="shared" si="3"/>
        <v>197733533.2520532</v>
      </c>
      <c r="H254" s="172" t="s">
        <v>234</v>
      </c>
      <c r="I254" s="143" t="s">
        <v>38</v>
      </c>
      <c r="J254" s="143" t="s">
        <v>541</v>
      </c>
    </row>
    <row r="255" spans="1:10" ht="12.75">
      <c r="A255" s="133">
        <v>250</v>
      </c>
      <c r="B255" s="121" t="s">
        <v>1308</v>
      </c>
      <c r="C255" s="130" t="s">
        <v>1309</v>
      </c>
      <c r="D255" s="144" t="s">
        <v>605</v>
      </c>
      <c r="E255" s="144" t="s">
        <v>839</v>
      </c>
      <c r="F255" s="169">
        <v>269655115.23</v>
      </c>
      <c r="G255" s="169">
        <f t="shared" si="3"/>
        <v>195193630.33084872</v>
      </c>
      <c r="H255" s="170" t="s">
        <v>234</v>
      </c>
      <c r="I255" s="144" t="s">
        <v>1108</v>
      </c>
      <c r="J255" s="144" t="s">
        <v>541</v>
      </c>
    </row>
    <row r="256" spans="1:10" ht="12.75">
      <c r="A256" s="133">
        <v>251</v>
      </c>
      <c r="B256" s="126" t="s">
        <v>1993</v>
      </c>
      <c r="C256" s="127" t="s">
        <v>1994</v>
      </c>
      <c r="D256" s="143" t="s">
        <v>1113</v>
      </c>
      <c r="E256" s="143" t="s">
        <v>504</v>
      </c>
      <c r="F256" s="171">
        <v>268817917.95</v>
      </c>
      <c r="G256" s="171">
        <f t="shared" si="3"/>
        <v>194587613.35895878</v>
      </c>
      <c r="H256" s="173" t="s">
        <v>1204</v>
      </c>
      <c r="I256" s="145" t="s">
        <v>836</v>
      </c>
      <c r="J256" s="143" t="s">
        <v>541</v>
      </c>
    </row>
    <row r="257" spans="1:10" ht="12.75">
      <c r="A257" s="133">
        <v>252</v>
      </c>
      <c r="B257" s="126" t="s">
        <v>1275</v>
      </c>
      <c r="C257" s="127" t="s">
        <v>1276</v>
      </c>
      <c r="D257" s="143" t="s">
        <v>104</v>
      </c>
      <c r="E257" s="143" t="s">
        <v>927</v>
      </c>
      <c r="F257" s="171">
        <v>266001456.6</v>
      </c>
      <c r="G257" s="171">
        <f t="shared" si="3"/>
        <v>192548878.38030237</v>
      </c>
      <c r="H257" s="172" t="s">
        <v>2129</v>
      </c>
      <c r="I257" s="143" t="s">
        <v>2137</v>
      </c>
      <c r="J257" s="143" t="s">
        <v>541</v>
      </c>
    </row>
    <row r="258" spans="1:10" ht="12.75">
      <c r="A258" s="133">
        <v>253</v>
      </c>
      <c r="B258" s="126" t="s">
        <v>2105</v>
      </c>
      <c r="C258" s="127" t="s">
        <v>2106</v>
      </c>
      <c r="D258" s="143" t="s">
        <v>1973</v>
      </c>
      <c r="E258" s="143" t="s">
        <v>1974</v>
      </c>
      <c r="F258" s="171">
        <v>263850527.25</v>
      </c>
      <c r="G258" s="171">
        <f t="shared" si="3"/>
        <v>190991898.05729398</v>
      </c>
      <c r="H258" s="172" t="s">
        <v>2146</v>
      </c>
      <c r="I258" s="143" t="s">
        <v>1031</v>
      </c>
      <c r="J258" s="143" t="s">
        <v>541</v>
      </c>
    </row>
    <row r="259" spans="1:10" ht="12.75">
      <c r="A259" s="133">
        <v>254</v>
      </c>
      <c r="B259" s="126" t="s">
        <v>1682</v>
      </c>
      <c r="C259" s="127" t="s">
        <v>1683</v>
      </c>
      <c r="D259" s="143" t="s">
        <v>605</v>
      </c>
      <c r="E259" s="143" t="s">
        <v>839</v>
      </c>
      <c r="F259" s="171">
        <v>263505400.2</v>
      </c>
      <c r="G259" s="171">
        <f t="shared" si="3"/>
        <v>190742073.0103728</v>
      </c>
      <c r="H259" s="172" t="s">
        <v>2129</v>
      </c>
      <c r="I259" s="143" t="s">
        <v>2137</v>
      </c>
      <c r="J259" s="143" t="s">
        <v>900</v>
      </c>
    </row>
    <row r="260" spans="1:10" ht="12.75">
      <c r="A260" s="133">
        <v>255</v>
      </c>
      <c r="B260" s="126" t="s">
        <v>1694</v>
      </c>
      <c r="C260" s="127" t="s">
        <v>1695</v>
      </c>
      <c r="D260" s="143" t="s">
        <v>605</v>
      </c>
      <c r="E260" s="143" t="s">
        <v>839</v>
      </c>
      <c r="F260" s="171">
        <v>259376345.9</v>
      </c>
      <c r="G260" s="171">
        <f t="shared" si="3"/>
        <v>187753199.2485576</v>
      </c>
      <c r="H260" s="172" t="s">
        <v>1474</v>
      </c>
      <c r="I260" s="143" t="s">
        <v>1475</v>
      </c>
      <c r="J260" s="143" t="s">
        <v>541</v>
      </c>
    </row>
    <row r="261" spans="1:10" ht="12.75">
      <c r="A261" s="133">
        <v>256</v>
      </c>
      <c r="B261" s="126" t="s">
        <v>921</v>
      </c>
      <c r="C261" s="127" t="s">
        <v>922</v>
      </c>
      <c r="D261" s="143" t="s">
        <v>605</v>
      </c>
      <c r="E261" s="143" t="s">
        <v>839</v>
      </c>
      <c r="F261" s="171">
        <v>257507655.18</v>
      </c>
      <c r="G261" s="171">
        <f t="shared" si="3"/>
        <v>186400521.30921552</v>
      </c>
      <c r="H261" s="172" t="s">
        <v>234</v>
      </c>
      <c r="I261" s="143" t="s">
        <v>38</v>
      </c>
      <c r="J261" s="143" t="s">
        <v>900</v>
      </c>
    </row>
    <row r="262" spans="1:10" ht="12.75">
      <c r="A262" s="133">
        <v>257</v>
      </c>
      <c r="B262" s="126" t="s">
        <v>1231</v>
      </c>
      <c r="C262" s="127" t="s">
        <v>1232</v>
      </c>
      <c r="D262" s="143" t="s">
        <v>605</v>
      </c>
      <c r="E262" s="143" t="s">
        <v>839</v>
      </c>
      <c r="F262" s="171">
        <v>257497711.14</v>
      </c>
      <c r="G262" s="171">
        <f aca="true" t="shared" si="4" ref="G262:G325">F262*0.723864</f>
        <v>186393323.17664495</v>
      </c>
      <c r="H262" s="172" t="s">
        <v>234</v>
      </c>
      <c r="I262" s="143" t="s">
        <v>38</v>
      </c>
      <c r="J262" s="143" t="s">
        <v>541</v>
      </c>
    </row>
    <row r="263" spans="1:10" ht="12.75">
      <c r="A263" s="133">
        <v>258</v>
      </c>
      <c r="B263" s="126" t="s">
        <v>1329</v>
      </c>
      <c r="C263" s="127" t="s">
        <v>1330</v>
      </c>
      <c r="D263" s="143" t="s">
        <v>605</v>
      </c>
      <c r="E263" s="143" t="s">
        <v>839</v>
      </c>
      <c r="F263" s="171">
        <v>255416321.58</v>
      </c>
      <c r="G263" s="171">
        <f t="shared" si="4"/>
        <v>184886680.20418513</v>
      </c>
      <c r="H263" s="172" t="s">
        <v>234</v>
      </c>
      <c r="I263" s="143" t="s">
        <v>38</v>
      </c>
      <c r="J263" s="143" t="s">
        <v>541</v>
      </c>
    </row>
    <row r="264" spans="1:10" ht="12.75">
      <c r="A264" s="133">
        <v>259</v>
      </c>
      <c r="B264" s="121" t="s">
        <v>1738</v>
      </c>
      <c r="C264" s="130" t="s">
        <v>1739</v>
      </c>
      <c r="D264" s="144" t="s">
        <v>605</v>
      </c>
      <c r="E264" s="144" t="s">
        <v>839</v>
      </c>
      <c r="F264" s="169">
        <v>254169095.76</v>
      </c>
      <c r="G264" s="169">
        <f t="shared" si="4"/>
        <v>183983858.3332166</v>
      </c>
      <c r="H264" s="170" t="s">
        <v>234</v>
      </c>
      <c r="I264" s="144" t="s">
        <v>1108</v>
      </c>
      <c r="J264" s="144" t="s">
        <v>900</v>
      </c>
    </row>
    <row r="265" spans="1:10" ht="12.75">
      <c r="A265" s="133">
        <v>260</v>
      </c>
      <c r="B265" s="126" t="s">
        <v>940</v>
      </c>
      <c r="C265" s="127" t="s">
        <v>941</v>
      </c>
      <c r="D265" s="143" t="s">
        <v>605</v>
      </c>
      <c r="E265" s="143" t="s">
        <v>680</v>
      </c>
      <c r="F265" s="171">
        <v>246024995.62</v>
      </c>
      <c r="G265" s="171">
        <f t="shared" si="4"/>
        <v>178088637.42947567</v>
      </c>
      <c r="H265" s="172" t="s">
        <v>234</v>
      </c>
      <c r="I265" s="143" t="s">
        <v>38</v>
      </c>
      <c r="J265" s="143" t="s">
        <v>541</v>
      </c>
    </row>
    <row r="266" spans="1:10" ht="12.75">
      <c r="A266" s="133">
        <v>261</v>
      </c>
      <c r="B266" s="126" t="s">
        <v>1481</v>
      </c>
      <c r="C266" s="127" t="s">
        <v>1482</v>
      </c>
      <c r="D266" s="143" t="s">
        <v>605</v>
      </c>
      <c r="E266" s="143" t="s">
        <v>939</v>
      </c>
      <c r="F266" s="171">
        <v>245395530.45</v>
      </c>
      <c r="G266" s="171">
        <f t="shared" si="4"/>
        <v>177632990.25365877</v>
      </c>
      <c r="H266" s="172" t="s">
        <v>234</v>
      </c>
      <c r="I266" s="143" t="s">
        <v>38</v>
      </c>
      <c r="J266" s="143" t="s">
        <v>541</v>
      </c>
    </row>
    <row r="267" spans="1:10" ht="12.75">
      <c r="A267" s="133">
        <v>262</v>
      </c>
      <c r="B267" s="126" t="s">
        <v>1258</v>
      </c>
      <c r="C267" s="127" t="s">
        <v>1259</v>
      </c>
      <c r="D267" s="143" t="s">
        <v>605</v>
      </c>
      <c r="E267" s="143" t="s">
        <v>839</v>
      </c>
      <c r="F267" s="171">
        <v>243640868.41</v>
      </c>
      <c r="G267" s="171">
        <f t="shared" si="4"/>
        <v>176362853.57073623</v>
      </c>
      <c r="H267" s="172" t="s">
        <v>234</v>
      </c>
      <c r="I267" s="143" t="s">
        <v>38</v>
      </c>
      <c r="J267" s="143" t="s">
        <v>541</v>
      </c>
    </row>
    <row r="268" spans="1:10" ht="12.75">
      <c r="A268" s="133">
        <v>263</v>
      </c>
      <c r="B268" s="126" t="s">
        <v>1075</v>
      </c>
      <c r="C268" s="127" t="s">
        <v>1076</v>
      </c>
      <c r="D268" s="143" t="s">
        <v>605</v>
      </c>
      <c r="E268" s="143" t="s">
        <v>839</v>
      </c>
      <c r="F268" s="171">
        <v>235967773.15</v>
      </c>
      <c r="G268" s="171">
        <f t="shared" si="4"/>
        <v>170808576.1434516</v>
      </c>
      <c r="H268" s="172" t="s">
        <v>234</v>
      </c>
      <c r="I268" s="143" t="s">
        <v>38</v>
      </c>
      <c r="J268" s="143" t="s">
        <v>541</v>
      </c>
    </row>
    <row r="269" spans="1:10" ht="12.75">
      <c r="A269" s="133">
        <v>264</v>
      </c>
      <c r="B269" s="126" t="s">
        <v>1056</v>
      </c>
      <c r="C269" s="127" t="s">
        <v>1057</v>
      </c>
      <c r="D269" s="143" t="s">
        <v>605</v>
      </c>
      <c r="E269" s="143" t="s">
        <v>839</v>
      </c>
      <c r="F269" s="171">
        <v>234195576.83</v>
      </c>
      <c r="G269" s="171">
        <f t="shared" si="4"/>
        <v>169525747.0264711</v>
      </c>
      <c r="H269" s="172" t="s">
        <v>1969</v>
      </c>
      <c r="I269" s="143" t="s">
        <v>1970</v>
      </c>
      <c r="J269" s="143" t="s">
        <v>541</v>
      </c>
    </row>
    <row r="270" spans="1:10" ht="12.75">
      <c r="A270" s="133">
        <v>265</v>
      </c>
      <c r="B270" s="126" t="s">
        <v>1452</v>
      </c>
      <c r="C270" s="127" t="s">
        <v>1453</v>
      </c>
      <c r="D270" s="143" t="s">
        <v>605</v>
      </c>
      <c r="E270" s="143" t="s">
        <v>1188</v>
      </c>
      <c r="F270" s="171">
        <v>232605875.2</v>
      </c>
      <c r="G270" s="171">
        <f t="shared" si="4"/>
        <v>168375019.24577278</v>
      </c>
      <c r="H270" s="172" t="s">
        <v>2129</v>
      </c>
      <c r="I270" s="143" t="s">
        <v>2137</v>
      </c>
      <c r="J270" s="143" t="s">
        <v>541</v>
      </c>
    </row>
    <row r="271" spans="1:10" ht="12.75">
      <c r="A271" s="133">
        <v>266</v>
      </c>
      <c r="B271" s="126" t="s">
        <v>962</v>
      </c>
      <c r="C271" s="127" t="s">
        <v>963</v>
      </c>
      <c r="D271" s="143" t="s">
        <v>605</v>
      </c>
      <c r="E271" s="143" t="s">
        <v>839</v>
      </c>
      <c r="F271" s="171">
        <v>231291860.9</v>
      </c>
      <c r="G271" s="171">
        <f t="shared" si="4"/>
        <v>167423851.5985176</v>
      </c>
      <c r="H271" s="172" t="s">
        <v>234</v>
      </c>
      <c r="I271" s="143" t="s">
        <v>38</v>
      </c>
      <c r="J271" s="143" t="s">
        <v>900</v>
      </c>
    </row>
    <row r="272" spans="1:10" ht="12.75">
      <c r="A272" s="133">
        <v>267</v>
      </c>
      <c r="B272" s="126" t="s">
        <v>1513</v>
      </c>
      <c r="C272" s="127" t="s">
        <v>1514</v>
      </c>
      <c r="D272" s="143" t="s">
        <v>605</v>
      </c>
      <c r="E272" s="143" t="s">
        <v>839</v>
      </c>
      <c r="F272" s="171">
        <v>225788112</v>
      </c>
      <c r="G272" s="171">
        <f t="shared" si="4"/>
        <v>163439885.904768</v>
      </c>
      <c r="H272" s="172" t="s">
        <v>1474</v>
      </c>
      <c r="I272" s="143" t="s">
        <v>1475</v>
      </c>
      <c r="J272" s="143" t="s">
        <v>541</v>
      </c>
    </row>
    <row r="273" spans="1:10" ht="12.75">
      <c r="A273" s="133">
        <v>268</v>
      </c>
      <c r="B273" s="126" t="s">
        <v>1689</v>
      </c>
      <c r="C273" s="127" t="s">
        <v>1690</v>
      </c>
      <c r="D273" s="143" t="s">
        <v>1691</v>
      </c>
      <c r="E273" s="143" t="s">
        <v>1188</v>
      </c>
      <c r="F273" s="171">
        <v>224952000</v>
      </c>
      <c r="G273" s="171">
        <f t="shared" si="4"/>
        <v>162834654.528</v>
      </c>
      <c r="H273" s="172" t="s">
        <v>234</v>
      </c>
      <c r="I273" s="143" t="s">
        <v>38</v>
      </c>
      <c r="J273" s="143" t="s">
        <v>541</v>
      </c>
    </row>
    <row r="274" spans="1:10" ht="12.75">
      <c r="A274" s="133">
        <v>269</v>
      </c>
      <c r="B274" s="126" t="s">
        <v>1804</v>
      </c>
      <c r="C274" s="127" t="s">
        <v>1805</v>
      </c>
      <c r="D274" s="143" t="s">
        <v>605</v>
      </c>
      <c r="E274" s="143" t="s">
        <v>839</v>
      </c>
      <c r="F274" s="171">
        <v>223123096.8</v>
      </c>
      <c r="G274" s="171">
        <f t="shared" si="4"/>
        <v>161510777.3420352</v>
      </c>
      <c r="H274" s="172" t="s">
        <v>2144</v>
      </c>
      <c r="I274" s="143" t="s">
        <v>2145</v>
      </c>
      <c r="J274" s="143" t="s">
        <v>541</v>
      </c>
    </row>
    <row r="275" spans="1:10" ht="12.75">
      <c r="A275" s="133">
        <v>270</v>
      </c>
      <c r="B275" s="126" t="s">
        <v>867</v>
      </c>
      <c r="C275" s="127" t="s">
        <v>868</v>
      </c>
      <c r="D275" s="143" t="s">
        <v>605</v>
      </c>
      <c r="E275" s="143" t="s">
        <v>839</v>
      </c>
      <c r="F275" s="171">
        <v>218526331.68</v>
      </c>
      <c r="G275" s="171">
        <f t="shared" si="4"/>
        <v>158183344.5552115</v>
      </c>
      <c r="H275" s="172" t="s">
        <v>234</v>
      </c>
      <c r="I275" s="143" t="s">
        <v>869</v>
      </c>
      <c r="J275" s="143" t="s">
        <v>541</v>
      </c>
    </row>
    <row r="276" spans="1:10" ht="12.75">
      <c r="A276" s="133">
        <v>271</v>
      </c>
      <c r="B276" s="126" t="s">
        <v>1856</v>
      </c>
      <c r="C276" s="127" t="s">
        <v>1857</v>
      </c>
      <c r="D276" s="143" t="s">
        <v>605</v>
      </c>
      <c r="E276" s="143" t="s">
        <v>839</v>
      </c>
      <c r="F276" s="171">
        <v>216569113.2</v>
      </c>
      <c r="G276" s="171">
        <f t="shared" si="4"/>
        <v>156766584.5574048</v>
      </c>
      <c r="H276" s="172" t="s">
        <v>234</v>
      </c>
      <c r="I276" s="143" t="s">
        <v>38</v>
      </c>
      <c r="J276" s="143" t="s">
        <v>541</v>
      </c>
    </row>
    <row r="277" spans="1:10" ht="12.75">
      <c r="A277" s="133">
        <v>272</v>
      </c>
      <c r="B277" s="126" t="s">
        <v>915</v>
      </c>
      <c r="C277" s="127" t="s">
        <v>916</v>
      </c>
      <c r="D277" s="143" t="s">
        <v>605</v>
      </c>
      <c r="E277" s="143" t="s">
        <v>839</v>
      </c>
      <c r="F277" s="171">
        <v>214387930</v>
      </c>
      <c r="G277" s="171">
        <f t="shared" si="4"/>
        <v>155187704.56151998</v>
      </c>
      <c r="H277" s="172" t="s">
        <v>234</v>
      </c>
      <c r="I277" s="143" t="s">
        <v>38</v>
      </c>
      <c r="J277" s="143" t="s">
        <v>541</v>
      </c>
    </row>
    <row r="278" spans="1:10" ht="12.75">
      <c r="A278" s="133">
        <v>273</v>
      </c>
      <c r="B278" s="121" t="s">
        <v>909</v>
      </c>
      <c r="C278" s="130" t="s">
        <v>910</v>
      </c>
      <c r="D278" s="144" t="s">
        <v>605</v>
      </c>
      <c r="E278" s="144" t="s">
        <v>839</v>
      </c>
      <c r="F278" s="169">
        <v>212568148.26</v>
      </c>
      <c r="G278" s="169">
        <f t="shared" si="4"/>
        <v>153870430.07207662</v>
      </c>
      <c r="H278" s="170" t="s">
        <v>234</v>
      </c>
      <c r="I278" s="144" t="s">
        <v>1108</v>
      </c>
      <c r="J278" s="144" t="s">
        <v>541</v>
      </c>
    </row>
    <row r="279" spans="1:10" ht="12.75">
      <c r="A279" s="133">
        <v>274</v>
      </c>
      <c r="B279" s="126" t="s">
        <v>1387</v>
      </c>
      <c r="C279" s="127" t="s">
        <v>1388</v>
      </c>
      <c r="D279" s="143" t="s">
        <v>605</v>
      </c>
      <c r="E279" s="143" t="s">
        <v>839</v>
      </c>
      <c r="F279" s="171">
        <v>212499397.815</v>
      </c>
      <c r="G279" s="171">
        <f t="shared" si="4"/>
        <v>153820664.09995714</v>
      </c>
      <c r="H279" s="172" t="s">
        <v>234</v>
      </c>
      <c r="I279" s="143" t="s">
        <v>38</v>
      </c>
      <c r="J279" s="143" t="s">
        <v>541</v>
      </c>
    </row>
    <row r="280" spans="1:10" ht="12.75">
      <c r="A280" s="133">
        <v>275</v>
      </c>
      <c r="B280" s="126" t="s">
        <v>1162</v>
      </c>
      <c r="C280" s="127" t="s">
        <v>1163</v>
      </c>
      <c r="D280" s="143" t="s">
        <v>605</v>
      </c>
      <c r="E280" s="143" t="s">
        <v>839</v>
      </c>
      <c r="F280" s="171">
        <v>210519789.61</v>
      </c>
      <c r="G280" s="171">
        <f t="shared" si="4"/>
        <v>152387696.98625305</v>
      </c>
      <c r="H280" s="172" t="s">
        <v>234</v>
      </c>
      <c r="I280" s="143" t="s">
        <v>38</v>
      </c>
      <c r="J280" s="143" t="s">
        <v>541</v>
      </c>
    </row>
    <row r="281" spans="1:10" ht="12.75">
      <c r="A281" s="133">
        <v>276</v>
      </c>
      <c r="B281" s="126" t="s">
        <v>1312</v>
      </c>
      <c r="C281" s="127" t="s">
        <v>1313</v>
      </c>
      <c r="D281" s="143" t="s">
        <v>104</v>
      </c>
      <c r="E281" s="143" t="s">
        <v>927</v>
      </c>
      <c r="F281" s="171">
        <v>208301549.26</v>
      </c>
      <c r="G281" s="171">
        <f t="shared" si="4"/>
        <v>150781992.6535406</v>
      </c>
      <c r="H281" s="172" t="s">
        <v>234</v>
      </c>
      <c r="I281" s="143" t="s">
        <v>38</v>
      </c>
      <c r="J281" s="143" t="s">
        <v>541</v>
      </c>
    </row>
    <row r="282" spans="1:10" ht="12.75">
      <c r="A282" s="133">
        <v>277</v>
      </c>
      <c r="B282" s="126" t="s">
        <v>1432</v>
      </c>
      <c r="C282" s="127" t="s">
        <v>1433</v>
      </c>
      <c r="D282" s="143" t="s">
        <v>362</v>
      </c>
      <c r="E282" s="143" t="s">
        <v>104</v>
      </c>
      <c r="F282" s="171">
        <v>207924751.56</v>
      </c>
      <c r="G282" s="171">
        <f t="shared" si="4"/>
        <v>150509242.36322784</v>
      </c>
      <c r="H282" s="172" t="s">
        <v>2144</v>
      </c>
      <c r="I282" s="143" t="s">
        <v>2145</v>
      </c>
      <c r="J282" s="143" t="s">
        <v>541</v>
      </c>
    </row>
    <row r="283" spans="1:10" ht="12.75">
      <c r="A283" s="133">
        <v>278</v>
      </c>
      <c r="B283" s="126" t="s">
        <v>1179</v>
      </c>
      <c r="C283" s="127" t="s">
        <v>1180</v>
      </c>
      <c r="D283" s="143" t="s">
        <v>605</v>
      </c>
      <c r="E283" s="143" t="s">
        <v>839</v>
      </c>
      <c r="F283" s="171">
        <v>206953065.69</v>
      </c>
      <c r="G283" s="171">
        <f t="shared" si="4"/>
        <v>149805873.94262615</v>
      </c>
      <c r="H283" s="172" t="s">
        <v>2146</v>
      </c>
      <c r="I283" s="143" t="s">
        <v>2147</v>
      </c>
      <c r="J283" s="143" t="s">
        <v>900</v>
      </c>
    </row>
    <row r="284" spans="1:10" ht="12.75">
      <c r="A284" s="133">
        <v>279</v>
      </c>
      <c r="B284" s="126" t="s">
        <v>1564</v>
      </c>
      <c r="C284" s="127" t="s">
        <v>1565</v>
      </c>
      <c r="D284" s="143" t="s">
        <v>605</v>
      </c>
      <c r="E284" s="143" t="s">
        <v>839</v>
      </c>
      <c r="F284" s="171">
        <v>205871987.16</v>
      </c>
      <c r="G284" s="171">
        <f t="shared" si="4"/>
        <v>149023320.11358622</v>
      </c>
      <c r="H284" s="172" t="s">
        <v>234</v>
      </c>
      <c r="I284" s="143" t="s">
        <v>38</v>
      </c>
      <c r="J284" s="143" t="s">
        <v>541</v>
      </c>
    </row>
    <row r="285" spans="1:10" ht="12.75">
      <c r="A285" s="133">
        <v>280</v>
      </c>
      <c r="B285" s="126" t="s">
        <v>1905</v>
      </c>
      <c r="C285" s="127" t="s">
        <v>1906</v>
      </c>
      <c r="D285" s="143" t="s">
        <v>605</v>
      </c>
      <c r="E285" s="143" t="s">
        <v>839</v>
      </c>
      <c r="F285" s="171">
        <v>203103272.75</v>
      </c>
      <c r="G285" s="171">
        <f t="shared" si="4"/>
        <v>147019147.425906</v>
      </c>
      <c r="H285" s="172" t="s">
        <v>234</v>
      </c>
      <c r="I285" s="143" t="s">
        <v>38</v>
      </c>
      <c r="J285" s="143" t="s">
        <v>900</v>
      </c>
    </row>
    <row r="286" spans="1:10" ht="12.75">
      <c r="A286" s="133">
        <v>281</v>
      </c>
      <c r="B286" s="126" t="s">
        <v>1605</v>
      </c>
      <c r="C286" s="127" t="s">
        <v>1606</v>
      </c>
      <c r="D286" s="143" t="s">
        <v>605</v>
      </c>
      <c r="E286" s="143" t="s">
        <v>839</v>
      </c>
      <c r="F286" s="171">
        <v>201138337.4</v>
      </c>
      <c r="G286" s="171">
        <f t="shared" si="4"/>
        <v>145596801.4637136</v>
      </c>
      <c r="H286" s="172" t="s">
        <v>234</v>
      </c>
      <c r="I286" s="143" t="s">
        <v>38</v>
      </c>
      <c r="J286" s="143" t="s">
        <v>541</v>
      </c>
    </row>
    <row r="287" spans="1:10" ht="12.75">
      <c r="A287" s="133">
        <v>282</v>
      </c>
      <c r="B287" s="126" t="s">
        <v>1562</v>
      </c>
      <c r="C287" s="127" t="s">
        <v>1563</v>
      </c>
      <c r="D287" s="143" t="s">
        <v>605</v>
      </c>
      <c r="E287" s="143" t="s">
        <v>839</v>
      </c>
      <c r="F287" s="171">
        <v>200336161.74</v>
      </c>
      <c r="G287" s="171">
        <f t="shared" si="4"/>
        <v>145016135.38176337</v>
      </c>
      <c r="H287" s="172" t="s">
        <v>234</v>
      </c>
      <c r="I287" s="143" t="s">
        <v>38</v>
      </c>
      <c r="J287" s="143" t="s">
        <v>541</v>
      </c>
    </row>
    <row r="288" spans="1:10" ht="12.75">
      <c r="A288" s="133">
        <v>283</v>
      </c>
      <c r="B288" s="126" t="s">
        <v>1422</v>
      </c>
      <c r="C288" s="127" t="s">
        <v>1423</v>
      </c>
      <c r="D288" s="143" t="s">
        <v>605</v>
      </c>
      <c r="E288" s="143" t="s">
        <v>839</v>
      </c>
      <c r="F288" s="171">
        <v>199771746.93</v>
      </c>
      <c r="G288" s="171">
        <f t="shared" si="4"/>
        <v>144607575.81973752</v>
      </c>
      <c r="H288" s="172" t="s">
        <v>1474</v>
      </c>
      <c r="I288" s="143" t="s">
        <v>1475</v>
      </c>
      <c r="J288" s="143" t="s">
        <v>541</v>
      </c>
    </row>
    <row r="289" spans="1:10" ht="12.75">
      <c r="A289" s="133">
        <v>284</v>
      </c>
      <c r="B289" s="126" t="s">
        <v>1533</v>
      </c>
      <c r="C289" s="127" t="s">
        <v>1534</v>
      </c>
      <c r="D289" s="143" t="s">
        <v>605</v>
      </c>
      <c r="E289" s="143" t="s">
        <v>839</v>
      </c>
      <c r="F289" s="171">
        <v>199114247.25</v>
      </c>
      <c r="G289" s="171">
        <f t="shared" si="4"/>
        <v>144131635.471374</v>
      </c>
      <c r="H289" s="172" t="s">
        <v>234</v>
      </c>
      <c r="I289" s="143" t="s">
        <v>38</v>
      </c>
      <c r="J289" s="143" t="s">
        <v>541</v>
      </c>
    </row>
    <row r="290" spans="1:10" ht="12.75">
      <c r="A290" s="133">
        <v>285</v>
      </c>
      <c r="B290" s="126" t="s">
        <v>1525</v>
      </c>
      <c r="C290" s="127" t="s">
        <v>1526</v>
      </c>
      <c r="D290" s="143" t="s">
        <v>605</v>
      </c>
      <c r="E290" s="143" t="s">
        <v>839</v>
      </c>
      <c r="F290" s="171">
        <v>198568663.65</v>
      </c>
      <c r="G290" s="171">
        <f t="shared" si="4"/>
        <v>143736707.14434358</v>
      </c>
      <c r="H290" s="172" t="s">
        <v>234</v>
      </c>
      <c r="I290" s="143" t="s">
        <v>38</v>
      </c>
      <c r="J290" s="143" t="s">
        <v>541</v>
      </c>
    </row>
    <row r="291" spans="1:10" ht="12.75">
      <c r="A291" s="133">
        <v>286</v>
      </c>
      <c r="B291" s="126" t="s">
        <v>1560</v>
      </c>
      <c r="C291" s="127" t="s">
        <v>1561</v>
      </c>
      <c r="D291" s="143" t="s">
        <v>605</v>
      </c>
      <c r="E291" s="143" t="s">
        <v>839</v>
      </c>
      <c r="F291" s="171">
        <v>194407172.94</v>
      </c>
      <c r="G291" s="171">
        <f t="shared" si="4"/>
        <v>140724353.83304015</v>
      </c>
      <c r="H291" s="172" t="s">
        <v>1363</v>
      </c>
      <c r="I291" s="143" t="s">
        <v>1364</v>
      </c>
      <c r="J291" s="143" t="s">
        <v>900</v>
      </c>
    </row>
    <row r="292" spans="1:10" ht="12.75">
      <c r="A292" s="133">
        <v>287</v>
      </c>
      <c r="B292" s="126" t="s">
        <v>1732</v>
      </c>
      <c r="C292" s="127" t="s">
        <v>1733</v>
      </c>
      <c r="D292" s="143" t="s">
        <v>605</v>
      </c>
      <c r="E292" s="143" t="s">
        <v>839</v>
      </c>
      <c r="F292" s="171">
        <v>189668670.74</v>
      </c>
      <c r="G292" s="171">
        <f t="shared" si="4"/>
        <v>137294322.67653936</v>
      </c>
      <c r="H292" s="172" t="s">
        <v>1975</v>
      </c>
      <c r="I292" s="143" t="s">
        <v>1976</v>
      </c>
      <c r="J292" s="143" t="s">
        <v>541</v>
      </c>
    </row>
    <row r="293" spans="1:10" ht="12.75">
      <c r="A293" s="133">
        <v>288</v>
      </c>
      <c r="B293" s="126" t="s">
        <v>1641</v>
      </c>
      <c r="C293" s="127" t="s">
        <v>1642</v>
      </c>
      <c r="D293" s="143" t="s">
        <v>1643</v>
      </c>
      <c r="E293" s="143" t="s">
        <v>1974</v>
      </c>
      <c r="F293" s="171">
        <v>189174316.4</v>
      </c>
      <c r="G293" s="171">
        <f t="shared" si="4"/>
        <v>136936477.3665696</v>
      </c>
      <c r="H293" s="172" t="s">
        <v>1977</v>
      </c>
      <c r="I293" s="143" t="s">
        <v>566</v>
      </c>
      <c r="J293" s="143" t="s">
        <v>541</v>
      </c>
    </row>
    <row r="294" spans="1:10" ht="12.75">
      <c r="A294" s="133">
        <v>289</v>
      </c>
      <c r="B294" s="126" t="s">
        <v>1202</v>
      </c>
      <c r="C294" s="127" t="s">
        <v>1203</v>
      </c>
      <c r="D294" s="143" t="s">
        <v>1469</v>
      </c>
      <c r="E294" s="143" t="s">
        <v>504</v>
      </c>
      <c r="F294" s="171">
        <v>187548747.2</v>
      </c>
      <c r="G294" s="171">
        <f t="shared" si="4"/>
        <v>135759786.34318078</v>
      </c>
      <c r="H294" s="173" t="s">
        <v>1204</v>
      </c>
      <c r="I294" s="145" t="s">
        <v>836</v>
      </c>
      <c r="J294" s="143" t="s">
        <v>541</v>
      </c>
    </row>
    <row r="295" spans="1:10" ht="12.75">
      <c r="A295" s="133">
        <v>290</v>
      </c>
      <c r="B295" s="126" t="s">
        <v>1742</v>
      </c>
      <c r="C295" s="127" t="s">
        <v>1743</v>
      </c>
      <c r="D295" s="143" t="s">
        <v>605</v>
      </c>
      <c r="E295" s="143" t="s">
        <v>839</v>
      </c>
      <c r="F295" s="171">
        <v>185608810.8</v>
      </c>
      <c r="G295" s="171">
        <f t="shared" si="4"/>
        <v>134355536.2209312</v>
      </c>
      <c r="H295" s="172" t="s">
        <v>234</v>
      </c>
      <c r="I295" s="143" t="s">
        <v>38</v>
      </c>
      <c r="J295" s="143" t="s">
        <v>541</v>
      </c>
    </row>
    <row r="296" spans="1:10" ht="12.75">
      <c r="A296" s="133">
        <v>291</v>
      </c>
      <c r="B296" s="126" t="s">
        <v>1296</v>
      </c>
      <c r="C296" s="127" t="s">
        <v>1297</v>
      </c>
      <c r="D296" s="143" t="s">
        <v>605</v>
      </c>
      <c r="E296" s="143" t="s">
        <v>839</v>
      </c>
      <c r="F296" s="171">
        <v>184390902.15</v>
      </c>
      <c r="G296" s="171">
        <f t="shared" si="4"/>
        <v>133473935.9939076</v>
      </c>
      <c r="H296" s="172" t="s">
        <v>234</v>
      </c>
      <c r="I296" s="143" t="s">
        <v>38</v>
      </c>
      <c r="J296" s="143" t="s">
        <v>541</v>
      </c>
    </row>
    <row r="297" spans="1:10" ht="12.75">
      <c r="A297" s="133">
        <v>292</v>
      </c>
      <c r="B297" s="126" t="s">
        <v>1684</v>
      </c>
      <c r="C297" s="127" t="s">
        <v>2104</v>
      </c>
      <c r="D297" s="143" t="s">
        <v>605</v>
      </c>
      <c r="E297" s="143" t="s">
        <v>839</v>
      </c>
      <c r="F297" s="171">
        <v>184111133.04</v>
      </c>
      <c r="G297" s="171">
        <f t="shared" si="4"/>
        <v>133271421.20686655</v>
      </c>
      <c r="H297" s="172" t="s">
        <v>234</v>
      </c>
      <c r="I297" s="143" t="s">
        <v>38</v>
      </c>
      <c r="J297" s="143" t="s">
        <v>900</v>
      </c>
    </row>
    <row r="298" spans="1:10" ht="12.75">
      <c r="A298" s="133">
        <v>293</v>
      </c>
      <c r="B298" s="126" t="s">
        <v>1749</v>
      </c>
      <c r="C298" s="127" t="s">
        <v>1750</v>
      </c>
      <c r="D298" s="143" t="s">
        <v>605</v>
      </c>
      <c r="E298" s="143" t="s">
        <v>839</v>
      </c>
      <c r="F298" s="171">
        <v>184073596.72</v>
      </c>
      <c r="G298" s="171">
        <f t="shared" si="4"/>
        <v>133244250.01612607</v>
      </c>
      <c r="H298" s="172" t="s">
        <v>234</v>
      </c>
      <c r="I298" s="143" t="s">
        <v>38</v>
      </c>
      <c r="J298" s="143" t="s">
        <v>900</v>
      </c>
    </row>
    <row r="299" spans="1:10" ht="12.75">
      <c r="A299" s="133">
        <v>294</v>
      </c>
      <c r="B299" s="126" t="s">
        <v>1428</v>
      </c>
      <c r="C299" s="127" t="s">
        <v>1429</v>
      </c>
      <c r="D299" s="143" t="s">
        <v>605</v>
      </c>
      <c r="E299" s="143" t="s">
        <v>1188</v>
      </c>
      <c r="F299" s="171">
        <v>183827272</v>
      </c>
      <c r="G299" s="171">
        <f t="shared" si="4"/>
        <v>133065944.41900799</v>
      </c>
      <c r="H299" s="172" t="s">
        <v>234</v>
      </c>
      <c r="I299" s="143" t="s">
        <v>38</v>
      </c>
      <c r="J299" s="143" t="s">
        <v>541</v>
      </c>
    </row>
    <row r="300" spans="1:10" ht="12.75">
      <c r="A300" s="133">
        <v>295</v>
      </c>
      <c r="B300" s="126" t="s">
        <v>1913</v>
      </c>
      <c r="C300" s="127" t="s">
        <v>1914</v>
      </c>
      <c r="D300" s="143" t="s">
        <v>605</v>
      </c>
      <c r="E300" s="143" t="s">
        <v>839</v>
      </c>
      <c r="F300" s="171">
        <v>179563393.6</v>
      </c>
      <c r="G300" s="171">
        <f t="shared" si="4"/>
        <v>129979476.34487039</v>
      </c>
      <c r="H300" s="172" t="s">
        <v>234</v>
      </c>
      <c r="I300" s="143" t="s">
        <v>38</v>
      </c>
      <c r="J300" s="143" t="s">
        <v>541</v>
      </c>
    </row>
    <row r="301" spans="1:10" ht="12.75">
      <c r="A301" s="133">
        <v>296</v>
      </c>
      <c r="B301" s="126" t="s">
        <v>1217</v>
      </c>
      <c r="C301" s="127" t="s">
        <v>1218</v>
      </c>
      <c r="D301" s="143" t="s">
        <v>605</v>
      </c>
      <c r="E301" s="143" t="s">
        <v>839</v>
      </c>
      <c r="F301" s="171">
        <v>173012556.96</v>
      </c>
      <c r="G301" s="171">
        <f t="shared" si="4"/>
        <v>125237561.53129344</v>
      </c>
      <c r="H301" s="172" t="s">
        <v>1962</v>
      </c>
      <c r="I301" s="143" t="s">
        <v>1963</v>
      </c>
      <c r="J301" s="143" t="s">
        <v>900</v>
      </c>
    </row>
    <row r="302" spans="1:10" ht="12.75">
      <c r="A302" s="133">
        <v>297</v>
      </c>
      <c r="B302" s="126" t="s">
        <v>1401</v>
      </c>
      <c r="C302" s="127" t="s">
        <v>1402</v>
      </c>
      <c r="D302" s="143" t="s">
        <v>1978</v>
      </c>
      <c r="E302" s="143" t="s">
        <v>927</v>
      </c>
      <c r="F302" s="171">
        <v>172828459.5</v>
      </c>
      <c r="G302" s="171">
        <f t="shared" si="4"/>
        <v>125104300.007508</v>
      </c>
      <c r="H302" s="172" t="s">
        <v>234</v>
      </c>
      <c r="I302" s="143" t="s">
        <v>1201</v>
      </c>
      <c r="J302" s="143" t="s">
        <v>541</v>
      </c>
    </row>
    <row r="303" spans="1:10" ht="12.75">
      <c r="A303" s="133">
        <v>298</v>
      </c>
      <c r="B303" s="126" t="s">
        <v>1812</v>
      </c>
      <c r="C303" s="127" t="s">
        <v>1813</v>
      </c>
      <c r="D303" s="143" t="s">
        <v>605</v>
      </c>
      <c r="E303" s="143" t="s">
        <v>839</v>
      </c>
      <c r="F303" s="171">
        <v>172705271.28</v>
      </c>
      <c r="G303" s="171">
        <f t="shared" si="4"/>
        <v>125015128.48982592</v>
      </c>
      <c r="H303" s="172" t="s">
        <v>234</v>
      </c>
      <c r="I303" s="143" t="s">
        <v>38</v>
      </c>
      <c r="J303" s="143" t="s">
        <v>541</v>
      </c>
    </row>
    <row r="304" spans="1:10" ht="12.75">
      <c r="A304" s="133">
        <v>299</v>
      </c>
      <c r="B304" s="126" t="s">
        <v>1901</v>
      </c>
      <c r="C304" s="127" t="s">
        <v>1902</v>
      </c>
      <c r="D304" s="143" t="s">
        <v>605</v>
      </c>
      <c r="E304" s="143" t="s">
        <v>839</v>
      </c>
      <c r="F304" s="171">
        <v>171872918.49</v>
      </c>
      <c r="G304" s="171">
        <f t="shared" si="4"/>
        <v>124412618.26984535</v>
      </c>
      <c r="H304" s="172" t="s">
        <v>234</v>
      </c>
      <c r="I304" s="143" t="s">
        <v>38</v>
      </c>
      <c r="J304" s="143" t="s">
        <v>541</v>
      </c>
    </row>
    <row r="305" spans="1:10" ht="12.75">
      <c r="A305" s="133">
        <v>300</v>
      </c>
      <c r="B305" s="126" t="s">
        <v>1702</v>
      </c>
      <c r="C305" s="127" t="s">
        <v>1703</v>
      </c>
      <c r="D305" s="143" t="s">
        <v>605</v>
      </c>
      <c r="E305" s="143" t="s">
        <v>839</v>
      </c>
      <c r="F305" s="171">
        <v>171697719.91</v>
      </c>
      <c r="G305" s="171">
        <f t="shared" si="4"/>
        <v>124285798.32493223</v>
      </c>
      <c r="H305" s="172" t="s">
        <v>234</v>
      </c>
      <c r="I305" s="143" t="s">
        <v>38</v>
      </c>
      <c r="J305" s="143" t="s">
        <v>541</v>
      </c>
    </row>
    <row r="306" spans="1:10" ht="12.75">
      <c r="A306" s="133">
        <v>301</v>
      </c>
      <c r="B306" s="126" t="s">
        <v>1062</v>
      </c>
      <c r="C306" s="127" t="s">
        <v>1063</v>
      </c>
      <c r="D306" s="143" t="s">
        <v>605</v>
      </c>
      <c r="E306" s="143" t="s">
        <v>839</v>
      </c>
      <c r="F306" s="171">
        <v>171117163.2</v>
      </c>
      <c r="G306" s="171">
        <f t="shared" si="4"/>
        <v>123865554.22260478</v>
      </c>
      <c r="H306" s="172" t="s">
        <v>2149</v>
      </c>
      <c r="I306" s="143" t="s">
        <v>2150</v>
      </c>
      <c r="J306" s="143" t="s">
        <v>541</v>
      </c>
    </row>
    <row r="307" spans="1:10" ht="12.75">
      <c r="A307" s="133">
        <v>302</v>
      </c>
      <c r="B307" s="126" t="s">
        <v>1566</v>
      </c>
      <c r="C307" s="127" t="s">
        <v>1567</v>
      </c>
      <c r="D307" s="143" t="s">
        <v>605</v>
      </c>
      <c r="E307" s="143" t="s">
        <v>839</v>
      </c>
      <c r="F307" s="171">
        <v>170614811.32</v>
      </c>
      <c r="G307" s="171">
        <f t="shared" si="4"/>
        <v>123501919.78134046</v>
      </c>
      <c r="H307" s="172" t="s">
        <v>1363</v>
      </c>
      <c r="I307" s="143" t="s">
        <v>1364</v>
      </c>
      <c r="J307" s="143" t="s">
        <v>541</v>
      </c>
    </row>
    <row r="308" spans="1:10" ht="12.75">
      <c r="A308" s="133">
        <v>303</v>
      </c>
      <c r="B308" s="126" t="s">
        <v>1558</v>
      </c>
      <c r="C308" s="127" t="s">
        <v>1559</v>
      </c>
      <c r="D308" s="143" t="s">
        <v>605</v>
      </c>
      <c r="E308" s="143" t="s">
        <v>839</v>
      </c>
      <c r="F308" s="171">
        <v>167610687.75</v>
      </c>
      <c r="G308" s="171">
        <f t="shared" si="4"/>
        <v>121327342.877466</v>
      </c>
      <c r="H308" s="172" t="s">
        <v>1979</v>
      </c>
      <c r="I308" s="143" t="s">
        <v>1980</v>
      </c>
      <c r="J308" s="143" t="s">
        <v>900</v>
      </c>
    </row>
    <row r="309" spans="1:10" ht="12.75">
      <c r="A309" s="133">
        <v>304</v>
      </c>
      <c r="B309" s="126" t="s">
        <v>2107</v>
      </c>
      <c r="C309" s="127" t="s">
        <v>2108</v>
      </c>
      <c r="D309" s="143" t="s">
        <v>605</v>
      </c>
      <c r="E309" s="143" t="s">
        <v>680</v>
      </c>
      <c r="F309" s="171">
        <v>165952437.75</v>
      </c>
      <c r="G309" s="171">
        <f t="shared" si="4"/>
        <v>120126995.399466</v>
      </c>
      <c r="H309" s="172" t="s">
        <v>234</v>
      </c>
      <c r="I309" s="143" t="s">
        <v>38</v>
      </c>
      <c r="J309" s="143" t="s">
        <v>541</v>
      </c>
    </row>
    <row r="310" spans="1:10" ht="12.75">
      <c r="A310" s="133">
        <v>305</v>
      </c>
      <c r="B310" s="126" t="s">
        <v>1183</v>
      </c>
      <c r="C310" s="127" t="s">
        <v>1184</v>
      </c>
      <c r="D310" s="143" t="s">
        <v>605</v>
      </c>
      <c r="E310" s="143" t="s">
        <v>839</v>
      </c>
      <c r="F310" s="171">
        <v>165882511.41</v>
      </c>
      <c r="G310" s="171">
        <f t="shared" si="4"/>
        <v>120076378.23928823</v>
      </c>
      <c r="H310" s="172" t="s">
        <v>234</v>
      </c>
      <c r="I310" s="143" t="s">
        <v>38</v>
      </c>
      <c r="J310" s="143" t="s">
        <v>541</v>
      </c>
    </row>
    <row r="311" spans="1:10" ht="12.75">
      <c r="A311" s="133">
        <v>306</v>
      </c>
      <c r="B311" s="126" t="s">
        <v>1357</v>
      </c>
      <c r="C311" s="127" t="s">
        <v>1358</v>
      </c>
      <c r="D311" s="143" t="s">
        <v>605</v>
      </c>
      <c r="E311" s="143" t="s">
        <v>839</v>
      </c>
      <c r="F311" s="171">
        <v>165118618.1</v>
      </c>
      <c r="G311" s="171">
        <f t="shared" si="4"/>
        <v>119523423.37233838</v>
      </c>
      <c r="H311" s="172" t="s">
        <v>234</v>
      </c>
      <c r="I311" s="143" t="s">
        <v>38</v>
      </c>
      <c r="J311" s="143" t="s">
        <v>900</v>
      </c>
    </row>
    <row r="312" spans="1:10" ht="12.75">
      <c r="A312" s="133">
        <v>307</v>
      </c>
      <c r="B312" s="126" t="s">
        <v>958</v>
      </c>
      <c r="C312" s="127" t="s">
        <v>959</v>
      </c>
      <c r="D312" s="143" t="s">
        <v>605</v>
      </c>
      <c r="E312" s="143" t="s">
        <v>839</v>
      </c>
      <c r="F312" s="171">
        <v>162709229.54</v>
      </c>
      <c r="G312" s="171">
        <f t="shared" si="4"/>
        <v>117779353.73174255</v>
      </c>
      <c r="H312" s="172" t="s">
        <v>1474</v>
      </c>
      <c r="I312" s="143" t="s">
        <v>1475</v>
      </c>
      <c r="J312" s="143" t="s">
        <v>900</v>
      </c>
    </row>
    <row r="313" spans="1:10" ht="12.75">
      <c r="A313" s="133">
        <v>308</v>
      </c>
      <c r="B313" s="126" t="s">
        <v>1418</v>
      </c>
      <c r="C313" s="127" t="s">
        <v>1419</v>
      </c>
      <c r="D313" s="143" t="s">
        <v>605</v>
      </c>
      <c r="E313" s="143" t="s">
        <v>839</v>
      </c>
      <c r="F313" s="171">
        <v>162258220.8</v>
      </c>
      <c r="G313" s="171">
        <f t="shared" si="4"/>
        <v>117452884.7411712</v>
      </c>
      <c r="H313" s="172" t="s">
        <v>234</v>
      </c>
      <c r="I313" s="143" t="s">
        <v>38</v>
      </c>
      <c r="J313" s="143" t="s">
        <v>541</v>
      </c>
    </row>
    <row r="314" spans="1:10" ht="12.75">
      <c r="A314" s="133">
        <v>309</v>
      </c>
      <c r="B314" s="126" t="s">
        <v>1692</v>
      </c>
      <c r="C314" s="127" t="s">
        <v>1693</v>
      </c>
      <c r="D314" s="143" t="s">
        <v>605</v>
      </c>
      <c r="E314" s="143" t="s">
        <v>839</v>
      </c>
      <c r="F314" s="171">
        <v>160493355.4</v>
      </c>
      <c r="G314" s="171">
        <f t="shared" si="4"/>
        <v>116175362.2132656</v>
      </c>
      <c r="H314" s="172" t="s">
        <v>234</v>
      </c>
      <c r="I314" s="143" t="s">
        <v>38</v>
      </c>
      <c r="J314" s="143" t="s">
        <v>900</v>
      </c>
    </row>
    <row r="315" spans="1:10" ht="12.75">
      <c r="A315" s="133">
        <v>310</v>
      </c>
      <c r="B315" s="126" t="s">
        <v>1625</v>
      </c>
      <c r="C315" s="127" t="s">
        <v>1626</v>
      </c>
      <c r="D315" s="143" t="s">
        <v>605</v>
      </c>
      <c r="E315" s="143" t="s">
        <v>839</v>
      </c>
      <c r="F315" s="171">
        <v>160025426</v>
      </c>
      <c r="G315" s="171">
        <f t="shared" si="4"/>
        <v>115836644.96606399</v>
      </c>
      <c r="H315" s="172" t="s">
        <v>234</v>
      </c>
      <c r="I315" s="143" t="s">
        <v>38</v>
      </c>
      <c r="J315" s="143" t="s">
        <v>900</v>
      </c>
    </row>
    <row r="316" spans="1:10" ht="12.75">
      <c r="A316" s="133">
        <v>311</v>
      </c>
      <c r="B316" s="126" t="s">
        <v>1556</v>
      </c>
      <c r="C316" s="127" t="s">
        <v>1557</v>
      </c>
      <c r="D316" s="143" t="s">
        <v>605</v>
      </c>
      <c r="E316" s="143" t="s">
        <v>839</v>
      </c>
      <c r="F316" s="171">
        <v>158997196.695</v>
      </c>
      <c r="G316" s="171">
        <f t="shared" si="4"/>
        <v>115092346.78842947</v>
      </c>
      <c r="H316" s="172" t="s">
        <v>234</v>
      </c>
      <c r="I316" s="143" t="s">
        <v>38</v>
      </c>
      <c r="J316" s="143" t="s">
        <v>541</v>
      </c>
    </row>
    <row r="317" spans="1:10" ht="12.75">
      <c r="A317" s="133">
        <v>312</v>
      </c>
      <c r="B317" s="121" t="s">
        <v>1858</v>
      </c>
      <c r="C317" s="130" t="s">
        <v>1859</v>
      </c>
      <c r="D317" s="144" t="s">
        <v>605</v>
      </c>
      <c r="E317" s="144" t="s">
        <v>680</v>
      </c>
      <c r="F317" s="169">
        <v>157276170.08</v>
      </c>
      <c r="G317" s="169">
        <f t="shared" si="4"/>
        <v>113846557.57878911</v>
      </c>
      <c r="H317" s="170" t="s">
        <v>1969</v>
      </c>
      <c r="I317" s="144" t="s">
        <v>1108</v>
      </c>
      <c r="J317" s="144" t="s">
        <v>541</v>
      </c>
    </row>
    <row r="318" spans="1:10" ht="12.75">
      <c r="A318" s="133">
        <v>313</v>
      </c>
      <c r="B318" s="126" t="s">
        <v>1489</v>
      </c>
      <c r="C318" s="127" t="s">
        <v>1490</v>
      </c>
      <c r="D318" s="143" t="s">
        <v>1981</v>
      </c>
      <c r="E318" s="143" t="s">
        <v>1188</v>
      </c>
      <c r="F318" s="171">
        <v>155256249.2</v>
      </c>
      <c r="G318" s="171">
        <f t="shared" si="4"/>
        <v>112384409.57090878</v>
      </c>
      <c r="H318" s="172" t="s">
        <v>234</v>
      </c>
      <c r="I318" s="143" t="s">
        <v>1491</v>
      </c>
      <c r="J318" s="143" t="s">
        <v>541</v>
      </c>
    </row>
    <row r="319" spans="1:10" ht="12.75">
      <c r="A319" s="133">
        <v>314</v>
      </c>
      <c r="B319" s="126" t="s">
        <v>1148</v>
      </c>
      <c r="C319" s="127" t="s">
        <v>1149</v>
      </c>
      <c r="D319" s="143" t="s">
        <v>605</v>
      </c>
      <c r="E319" s="143" t="s">
        <v>839</v>
      </c>
      <c r="F319" s="171">
        <v>155037669.64</v>
      </c>
      <c r="G319" s="171">
        <f t="shared" si="4"/>
        <v>112226187.69628894</v>
      </c>
      <c r="H319" s="172" t="s">
        <v>234</v>
      </c>
      <c r="I319" s="143" t="s">
        <v>38</v>
      </c>
      <c r="J319" s="143" t="s">
        <v>900</v>
      </c>
    </row>
    <row r="320" spans="1:10" ht="12.75">
      <c r="A320" s="133">
        <v>315</v>
      </c>
      <c r="B320" s="126" t="s">
        <v>929</v>
      </c>
      <c r="C320" s="127" t="s">
        <v>930</v>
      </c>
      <c r="D320" s="143" t="s">
        <v>605</v>
      </c>
      <c r="E320" s="143" t="s">
        <v>839</v>
      </c>
      <c r="F320" s="171">
        <v>153178892.46</v>
      </c>
      <c r="G320" s="171">
        <f t="shared" si="4"/>
        <v>110880685.81166545</v>
      </c>
      <c r="H320" s="172" t="s">
        <v>234</v>
      </c>
      <c r="I320" s="143" t="s">
        <v>38</v>
      </c>
      <c r="J320" s="143" t="s">
        <v>900</v>
      </c>
    </row>
    <row r="321" spans="1:10" ht="12.75">
      <c r="A321" s="133">
        <v>316</v>
      </c>
      <c r="B321" s="126" t="s">
        <v>1177</v>
      </c>
      <c r="C321" s="127" t="s">
        <v>1178</v>
      </c>
      <c r="D321" s="143" t="s">
        <v>605</v>
      </c>
      <c r="E321" s="143" t="s">
        <v>839</v>
      </c>
      <c r="F321" s="171">
        <v>150184841.31</v>
      </c>
      <c r="G321" s="171">
        <f t="shared" si="4"/>
        <v>108713399.97002183</v>
      </c>
      <c r="H321" s="172" t="s">
        <v>2144</v>
      </c>
      <c r="I321" s="143" t="s">
        <v>2145</v>
      </c>
      <c r="J321" s="143" t="s">
        <v>541</v>
      </c>
    </row>
    <row r="322" spans="1:10" ht="12.75">
      <c r="A322" s="133">
        <v>317</v>
      </c>
      <c r="B322" s="126" t="s">
        <v>1361</v>
      </c>
      <c r="C322" s="127" t="s">
        <v>1362</v>
      </c>
      <c r="D322" s="143" t="s">
        <v>605</v>
      </c>
      <c r="E322" s="143" t="s">
        <v>839</v>
      </c>
      <c r="F322" s="171">
        <v>148560861.9</v>
      </c>
      <c r="G322" s="171">
        <f t="shared" si="4"/>
        <v>107537859.7383816</v>
      </c>
      <c r="H322" s="172" t="s">
        <v>2146</v>
      </c>
      <c r="I322" s="143" t="s">
        <v>2147</v>
      </c>
      <c r="J322" s="143" t="s">
        <v>541</v>
      </c>
    </row>
    <row r="323" spans="1:10" ht="12.75">
      <c r="A323" s="133">
        <v>318</v>
      </c>
      <c r="B323" s="126" t="s">
        <v>1093</v>
      </c>
      <c r="C323" s="127" t="s">
        <v>1294</v>
      </c>
      <c r="D323" s="143" t="s">
        <v>1982</v>
      </c>
      <c r="E323" s="143" t="s">
        <v>504</v>
      </c>
      <c r="F323" s="171">
        <v>143790002.48</v>
      </c>
      <c r="G323" s="171">
        <f t="shared" si="4"/>
        <v>104084406.3551827</v>
      </c>
      <c r="H323" s="172" t="s">
        <v>1295</v>
      </c>
      <c r="I323" s="143" t="s">
        <v>234</v>
      </c>
      <c r="J323" s="143" t="s">
        <v>541</v>
      </c>
    </row>
    <row r="324" spans="1:10" ht="12.75">
      <c r="A324" s="133">
        <v>319</v>
      </c>
      <c r="B324" s="126" t="s">
        <v>1603</v>
      </c>
      <c r="C324" s="127" t="s">
        <v>1604</v>
      </c>
      <c r="D324" s="143" t="s">
        <v>605</v>
      </c>
      <c r="E324" s="143" t="s">
        <v>839</v>
      </c>
      <c r="F324" s="171">
        <v>137443265.12</v>
      </c>
      <c r="G324" s="171">
        <f t="shared" si="4"/>
        <v>99490231.66282368</v>
      </c>
      <c r="H324" s="172" t="s">
        <v>234</v>
      </c>
      <c r="I324" s="143" t="s">
        <v>38</v>
      </c>
      <c r="J324" s="143" t="s">
        <v>541</v>
      </c>
    </row>
    <row r="325" spans="1:10" ht="12.75">
      <c r="A325" s="133">
        <v>320</v>
      </c>
      <c r="B325" s="121" t="s">
        <v>1687</v>
      </c>
      <c r="C325" s="130" t="s">
        <v>1688</v>
      </c>
      <c r="D325" s="144" t="s">
        <v>605</v>
      </c>
      <c r="E325" s="144" t="s">
        <v>839</v>
      </c>
      <c r="F325" s="169">
        <v>135226172.79</v>
      </c>
      <c r="G325" s="169">
        <f t="shared" si="4"/>
        <v>97885358.34046055</v>
      </c>
      <c r="H325" s="170" t="s">
        <v>1979</v>
      </c>
      <c r="I325" s="144" t="s">
        <v>1108</v>
      </c>
      <c r="J325" s="144" t="s">
        <v>541</v>
      </c>
    </row>
    <row r="326" spans="1:10" ht="12.75">
      <c r="A326" s="133">
        <v>321</v>
      </c>
      <c r="B326" s="126" t="s">
        <v>1476</v>
      </c>
      <c r="C326" s="127" t="s">
        <v>1477</v>
      </c>
      <c r="D326" s="143" t="s">
        <v>605</v>
      </c>
      <c r="E326" s="143" t="s">
        <v>680</v>
      </c>
      <c r="F326" s="171">
        <v>132711536</v>
      </c>
      <c r="G326" s="171">
        <f aca="true" t="shared" si="5" ref="G326:G389">F326*0.723864</f>
        <v>96065103.295104</v>
      </c>
      <c r="H326" s="172" t="s">
        <v>2144</v>
      </c>
      <c r="I326" s="143" t="s">
        <v>2145</v>
      </c>
      <c r="J326" s="143" t="s">
        <v>541</v>
      </c>
    </row>
    <row r="327" spans="1:10" ht="12.75">
      <c r="A327" s="133">
        <v>322</v>
      </c>
      <c r="B327" s="126" t="s">
        <v>1079</v>
      </c>
      <c r="C327" s="127" t="s">
        <v>1080</v>
      </c>
      <c r="D327" s="143" t="s">
        <v>605</v>
      </c>
      <c r="E327" s="143" t="s">
        <v>680</v>
      </c>
      <c r="F327" s="171">
        <v>131455200</v>
      </c>
      <c r="G327" s="171">
        <f t="shared" si="5"/>
        <v>95155686.89279999</v>
      </c>
      <c r="H327" s="172" t="s">
        <v>1363</v>
      </c>
      <c r="I327" s="143" t="s">
        <v>1364</v>
      </c>
      <c r="J327" s="143" t="s">
        <v>900</v>
      </c>
    </row>
    <row r="328" spans="1:10" ht="12.75">
      <c r="A328" s="133">
        <v>323</v>
      </c>
      <c r="B328" s="126" t="s">
        <v>971</v>
      </c>
      <c r="C328" s="127" t="s">
        <v>972</v>
      </c>
      <c r="D328" s="143" t="s">
        <v>605</v>
      </c>
      <c r="E328" s="143" t="s">
        <v>839</v>
      </c>
      <c r="F328" s="171">
        <v>130955598.96</v>
      </c>
      <c r="G328" s="171">
        <f t="shared" si="5"/>
        <v>94794043.68558143</v>
      </c>
      <c r="H328" s="172" t="s">
        <v>234</v>
      </c>
      <c r="I328" s="143" t="s">
        <v>38</v>
      </c>
      <c r="J328" s="143" t="s">
        <v>900</v>
      </c>
    </row>
    <row r="329" spans="1:10" ht="12.75">
      <c r="A329" s="133">
        <v>324</v>
      </c>
      <c r="B329" s="126" t="s">
        <v>1223</v>
      </c>
      <c r="C329" s="127" t="s">
        <v>1224</v>
      </c>
      <c r="D329" s="143" t="s">
        <v>605</v>
      </c>
      <c r="E329" s="143" t="s">
        <v>839</v>
      </c>
      <c r="F329" s="171">
        <v>130048146.65</v>
      </c>
      <c r="G329" s="171">
        <f t="shared" si="5"/>
        <v>94137171.6266556</v>
      </c>
      <c r="H329" s="172" t="s">
        <v>234</v>
      </c>
      <c r="I329" s="143" t="s">
        <v>38</v>
      </c>
      <c r="J329" s="143" t="s">
        <v>541</v>
      </c>
    </row>
    <row r="330" spans="1:10" ht="12.75">
      <c r="A330" s="133">
        <v>325</v>
      </c>
      <c r="B330" s="126" t="s">
        <v>1631</v>
      </c>
      <c r="C330" s="127" t="s">
        <v>1632</v>
      </c>
      <c r="D330" s="143" t="s">
        <v>605</v>
      </c>
      <c r="E330" s="143" t="s">
        <v>839</v>
      </c>
      <c r="F330" s="171">
        <v>127414108.72</v>
      </c>
      <c r="G330" s="171">
        <f t="shared" si="5"/>
        <v>92230486.39449407</v>
      </c>
      <c r="H330" s="172" t="s">
        <v>2151</v>
      </c>
      <c r="I330" s="143" t="s">
        <v>1951</v>
      </c>
      <c r="J330" s="143" t="s">
        <v>541</v>
      </c>
    </row>
    <row r="331" spans="1:10" ht="12.75">
      <c r="A331" s="133">
        <v>326</v>
      </c>
      <c r="B331" s="126" t="s">
        <v>954</v>
      </c>
      <c r="C331" s="127" t="s">
        <v>955</v>
      </c>
      <c r="D331" s="143" t="s">
        <v>605</v>
      </c>
      <c r="E331" s="143" t="s">
        <v>839</v>
      </c>
      <c r="F331" s="171">
        <v>126434546.28</v>
      </c>
      <c r="G331" s="171">
        <f t="shared" si="5"/>
        <v>91521416.40842591</v>
      </c>
      <c r="H331" s="172" t="s">
        <v>1952</v>
      </c>
      <c r="I331" s="143" t="s">
        <v>1983</v>
      </c>
      <c r="J331" s="143" t="s">
        <v>541</v>
      </c>
    </row>
    <row r="332" spans="1:10" ht="12.75">
      <c r="A332" s="133">
        <v>327</v>
      </c>
      <c r="B332" s="126" t="s">
        <v>1412</v>
      </c>
      <c r="C332" s="127" t="s">
        <v>1413</v>
      </c>
      <c r="D332" s="143" t="s">
        <v>605</v>
      </c>
      <c r="E332" s="143" t="s">
        <v>680</v>
      </c>
      <c r="F332" s="171">
        <v>124817386.89</v>
      </c>
      <c r="G332" s="171">
        <f t="shared" si="5"/>
        <v>90350812.94374296</v>
      </c>
      <c r="H332" s="172" t="s">
        <v>234</v>
      </c>
      <c r="I332" s="143" t="s">
        <v>38</v>
      </c>
      <c r="J332" s="143" t="s">
        <v>541</v>
      </c>
    </row>
    <row r="333" spans="1:10" ht="12.75">
      <c r="A333" s="133">
        <v>328</v>
      </c>
      <c r="B333" s="126" t="s">
        <v>1637</v>
      </c>
      <c r="C333" s="127" t="s">
        <v>1638</v>
      </c>
      <c r="D333" s="143" t="s">
        <v>605</v>
      </c>
      <c r="E333" s="143" t="s">
        <v>839</v>
      </c>
      <c r="F333" s="171">
        <v>124766400.3</v>
      </c>
      <c r="G333" s="171">
        <f t="shared" si="5"/>
        <v>90313905.5867592</v>
      </c>
      <c r="H333" s="172" t="s">
        <v>234</v>
      </c>
      <c r="I333" s="143" t="s">
        <v>38</v>
      </c>
      <c r="J333" s="143" t="s">
        <v>541</v>
      </c>
    </row>
    <row r="334" spans="1:10" ht="12.75">
      <c r="A334" s="133">
        <v>329</v>
      </c>
      <c r="B334" s="126" t="s">
        <v>2005</v>
      </c>
      <c r="C334" s="127" t="s">
        <v>2006</v>
      </c>
      <c r="D334" s="143" t="s">
        <v>605</v>
      </c>
      <c r="E334" s="143" t="s">
        <v>839</v>
      </c>
      <c r="F334" s="171">
        <v>123560022.24</v>
      </c>
      <c r="G334" s="171">
        <f t="shared" si="5"/>
        <v>89440651.93873535</v>
      </c>
      <c r="H334" s="172" t="s">
        <v>1889</v>
      </c>
      <c r="I334" s="143" t="s">
        <v>1893</v>
      </c>
      <c r="J334" s="143" t="s">
        <v>541</v>
      </c>
    </row>
    <row r="335" spans="1:10" ht="12.75">
      <c r="A335" s="133">
        <v>330</v>
      </c>
      <c r="B335" s="126" t="s">
        <v>1436</v>
      </c>
      <c r="C335" s="127" t="s">
        <v>1437</v>
      </c>
      <c r="D335" s="143" t="s">
        <v>605</v>
      </c>
      <c r="E335" s="143" t="s">
        <v>839</v>
      </c>
      <c r="F335" s="171">
        <v>123328565.01</v>
      </c>
      <c r="G335" s="171">
        <f t="shared" si="5"/>
        <v>89273108.38239864</v>
      </c>
      <c r="H335" s="172" t="s">
        <v>234</v>
      </c>
      <c r="I335" s="143" t="s">
        <v>38</v>
      </c>
      <c r="J335" s="143" t="s">
        <v>541</v>
      </c>
    </row>
    <row r="336" spans="1:10" ht="12.75">
      <c r="A336" s="133">
        <v>331</v>
      </c>
      <c r="B336" s="126" t="s">
        <v>1794</v>
      </c>
      <c r="C336" s="127" t="s">
        <v>1795</v>
      </c>
      <c r="D336" s="143" t="s">
        <v>605</v>
      </c>
      <c r="E336" s="143" t="s">
        <v>839</v>
      </c>
      <c r="F336" s="171">
        <v>121463564.18</v>
      </c>
      <c r="G336" s="171">
        <f t="shared" si="5"/>
        <v>87923101.42159152</v>
      </c>
      <c r="H336" s="172" t="s">
        <v>234</v>
      </c>
      <c r="I336" s="143" t="s">
        <v>38</v>
      </c>
      <c r="J336" s="143" t="s">
        <v>900</v>
      </c>
    </row>
    <row r="337" spans="1:10" ht="12.75">
      <c r="A337" s="133">
        <v>332</v>
      </c>
      <c r="B337" s="126" t="s">
        <v>1517</v>
      </c>
      <c r="C337" s="127" t="s">
        <v>1518</v>
      </c>
      <c r="D337" s="143" t="s">
        <v>605</v>
      </c>
      <c r="E337" s="143" t="s">
        <v>839</v>
      </c>
      <c r="F337" s="171">
        <v>121246523.44</v>
      </c>
      <c r="G337" s="171">
        <f t="shared" si="5"/>
        <v>87765993.44337215</v>
      </c>
      <c r="H337" s="172" t="s">
        <v>1969</v>
      </c>
      <c r="I337" s="143" t="s">
        <v>1970</v>
      </c>
      <c r="J337" s="143" t="s">
        <v>541</v>
      </c>
    </row>
    <row r="338" spans="1:10" ht="12.75">
      <c r="A338" s="133">
        <v>333</v>
      </c>
      <c r="B338" s="121" t="s">
        <v>1262</v>
      </c>
      <c r="C338" s="130" t="s">
        <v>1263</v>
      </c>
      <c r="D338" s="144" t="s">
        <v>680</v>
      </c>
      <c r="E338" s="144" t="s">
        <v>680</v>
      </c>
      <c r="F338" s="169">
        <v>120785191.08</v>
      </c>
      <c r="G338" s="169">
        <f t="shared" si="5"/>
        <v>87432051.55593312</v>
      </c>
      <c r="H338" s="170" t="s">
        <v>2129</v>
      </c>
      <c r="I338" s="144" t="s">
        <v>1108</v>
      </c>
      <c r="J338" s="144" t="s">
        <v>541</v>
      </c>
    </row>
    <row r="339" spans="1:10" ht="12.75">
      <c r="A339" s="133">
        <v>334</v>
      </c>
      <c r="B339" s="126" t="s">
        <v>1227</v>
      </c>
      <c r="C339" s="127" t="s">
        <v>1228</v>
      </c>
      <c r="D339" s="143" t="s">
        <v>605</v>
      </c>
      <c r="E339" s="143" t="s">
        <v>839</v>
      </c>
      <c r="F339" s="171">
        <v>120161558.3</v>
      </c>
      <c r="G339" s="171">
        <f t="shared" si="5"/>
        <v>86980626.23727119</v>
      </c>
      <c r="H339" s="172" t="s">
        <v>234</v>
      </c>
      <c r="I339" s="143" t="s">
        <v>38</v>
      </c>
      <c r="J339" s="143" t="s">
        <v>541</v>
      </c>
    </row>
    <row r="340" spans="1:10" ht="12.75">
      <c r="A340" s="133">
        <v>335</v>
      </c>
      <c r="B340" s="126" t="s">
        <v>985</v>
      </c>
      <c r="C340" s="127" t="s">
        <v>986</v>
      </c>
      <c r="D340" s="143" t="s">
        <v>605</v>
      </c>
      <c r="E340" s="143" t="s">
        <v>839</v>
      </c>
      <c r="F340" s="171">
        <v>117992520</v>
      </c>
      <c r="G340" s="171">
        <f t="shared" si="5"/>
        <v>85410537.49728</v>
      </c>
      <c r="H340" s="172" t="s">
        <v>1474</v>
      </c>
      <c r="I340" s="143" t="s">
        <v>1475</v>
      </c>
      <c r="J340" s="143" t="s">
        <v>541</v>
      </c>
    </row>
    <row r="341" spans="1:10" ht="12.75">
      <c r="A341" s="133">
        <v>336</v>
      </c>
      <c r="B341" s="126" t="s">
        <v>1132</v>
      </c>
      <c r="C341" s="127" t="s">
        <v>1133</v>
      </c>
      <c r="D341" s="143" t="s">
        <v>605</v>
      </c>
      <c r="E341" s="143" t="s">
        <v>839</v>
      </c>
      <c r="F341" s="171">
        <v>117490017.93</v>
      </c>
      <c r="G341" s="171">
        <f t="shared" si="5"/>
        <v>85046794.33888152</v>
      </c>
      <c r="H341" s="172" t="s">
        <v>234</v>
      </c>
      <c r="I341" s="143" t="s">
        <v>38</v>
      </c>
      <c r="J341" s="143" t="s">
        <v>541</v>
      </c>
    </row>
    <row r="342" spans="1:10" ht="12.75">
      <c r="A342" s="133">
        <v>337</v>
      </c>
      <c r="B342" s="126" t="s">
        <v>1582</v>
      </c>
      <c r="C342" s="127" t="s">
        <v>1583</v>
      </c>
      <c r="D342" s="143" t="s">
        <v>1187</v>
      </c>
      <c r="E342" s="143" t="s">
        <v>1188</v>
      </c>
      <c r="F342" s="171">
        <v>117136561.75</v>
      </c>
      <c r="G342" s="171">
        <f t="shared" si="5"/>
        <v>84790940.134602</v>
      </c>
      <c r="H342" s="172" t="s">
        <v>234</v>
      </c>
      <c r="I342" s="143" t="s">
        <v>38</v>
      </c>
      <c r="J342" s="143" t="s">
        <v>541</v>
      </c>
    </row>
    <row r="343" spans="1:10" ht="12.75">
      <c r="A343" s="133">
        <v>338</v>
      </c>
      <c r="B343" s="126" t="s">
        <v>1052</v>
      </c>
      <c r="C343" s="127" t="s">
        <v>1053</v>
      </c>
      <c r="D343" s="143" t="s">
        <v>605</v>
      </c>
      <c r="E343" s="143" t="s">
        <v>839</v>
      </c>
      <c r="F343" s="171">
        <v>116437789.65</v>
      </c>
      <c r="G343" s="171">
        <f t="shared" si="5"/>
        <v>84285124.1672076</v>
      </c>
      <c r="H343" s="172" t="s">
        <v>2146</v>
      </c>
      <c r="I343" s="143" t="s">
        <v>2147</v>
      </c>
      <c r="J343" s="143" t="s">
        <v>541</v>
      </c>
    </row>
    <row r="344" spans="1:10" ht="12.75">
      <c r="A344" s="133">
        <v>339</v>
      </c>
      <c r="B344" s="126" t="s">
        <v>1120</v>
      </c>
      <c r="C344" s="127" t="s">
        <v>1121</v>
      </c>
      <c r="D344" s="143" t="s">
        <v>605</v>
      </c>
      <c r="E344" s="143" t="s">
        <v>839</v>
      </c>
      <c r="F344" s="171">
        <v>115975068.44</v>
      </c>
      <c r="G344" s="171">
        <f t="shared" si="5"/>
        <v>83950176.94125216</v>
      </c>
      <c r="H344" s="172" t="s">
        <v>234</v>
      </c>
      <c r="I344" s="143" t="s">
        <v>38</v>
      </c>
      <c r="J344" s="143" t="s">
        <v>900</v>
      </c>
    </row>
    <row r="345" spans="1:10" ht="12.75">
      <c r="A345" s="133">
        <v>340</v>
      </c>
      <c r="B345" s="126" t="s">
        <v>1568</v>
      </c>
      <c r="C345" s="127" t="s">
        <v>1569</v>
      </c>
      <c r="D345" s="143" t="s">
        <v>605</v>
      </c>
      <c r="E345" s="143" t="s">
        <v>839</v>
      </c>
      <c r="F345" s="171">
        <v>115624949.7</v>
      </c>
      <c r="G345" s="171">
        <f t="shared" si="5"/>
        <v>83696738.5896408</v>
      </c>
      <c r="H345" s="172" t="s">
        <v>234</v>
      </c>
      <c r="I345" s="143" t="s">
        <v>38</v>
      </c>
      <c r="J345" s="143" t="s">
        <v>541</v>
      </c>
    </row>
    <row r="346" spans="1:10" ht="12.75">
      <c r="A346" s="133">
        <v>341</v>
      </c>
      <c r="B346" s="121" t="s">
        <v>1479</v>
      </c>
      <c r="C346" s="130" t="s">
        <v>1480</v>
      </c>
      <c r="D346" s="144" t="s">
        <v>605</v>
      </c>
      <c r="E346" s="144" t="s">
        <v>939</v>
      </c>
      <c r="F346" s="169">
        <v>114977505.52</v>
      </c>
      <c r="G346" s="169">
        <f t="shared" si="5"/>
        <v>83228077.05572927</v>
      </c>
      <c r="H346" s="170" t="s">
        <v>234</v>
      </c>
      <c r="I346" s="144" t="s">
        <v>1108</v>
      </c>
      <c r="J346" s="144" t="s">
        <v>541</v>
      </c>
    </row>
    <row r="347" spans="1:10" ht="12.75">
      <c r="A347" s="133">
        <v>342</v>
      </c>
      <c r="B347" s="126" t="s">
        <v>1529</v>
      </c>
      <c r="C347" s="127" t="s">
        <v>1530</v>
      </c>
      <c r="D347" s="143" t="s">
        <v>605</v>
      </c>
      <c r="E347" s="143" t="s">
        <v>680</v>
      </c>
      <c r="F347" s="171">
        <v>111043758.6</v>
      </c>
      <c r="G347" s="171">
        <f t="shared" si="5"/>
        <v>80380579.2752304</v>
      </c>
      <c r="H347" s="172" t="s">
        <v>234</v>
      </c>
      <c r="I347" s="143" t="s">
        <v>38</v>
      </c>
      <c r="J347" s="143" t="s">
        <v>900</v>
      </c>
    </row>
    <row r="348" spans="1:10" ht="12.75">
      <c r="A348" s="133">
        <v>343</v>
      </c>
      <c r="B348" s="126" t="s">
        <v>1660</v>
      </c>
      <c r="C348" s="127" t="s">
        <v>1661</v>
      </c>
      <c r="D348" s="143" t="s">
        <v>605</v>
      </c>
      <c r="E348" s="143" t="s">
        <v>839</v>
      </c>
      <c r="F348" s="171">
        <v>108959691.6</v>
      </c>
      <c r="G348" s="171">
        <f t="shared" si="5"/>
        <v>78871998.20034239</v>
      </c>
      <c r="H348" s="172" t="s">
        <v>234</v>
      </c>
      <c r="I348" s="143" t="s">
        <v>38</v>
      </c>
      <c r="J348" s="143" t="s">
        <v>900</v>
      </c>
    </row>
    <row r="349" spans="1:10" ht="12.75">
      <c r="A349" s="133">
        <v>344</v>
      </c>
      <c r="B349" s="126" t="s">
        <v>1485</v>
      </c>
      <c r="C349" s="127" t="s">
        <v>1486</v>
      </c>
      <c r="D349" s="143" t="s">
        <v>1113</v>
      </c>
      <c r="E349" s="143" t="s">
        <v>504</v>
      </c>
      <c r="F349" s="171">
        <v>108730722.24</v>
      </c>
      <c r="G349" s="171">
        <f t="shared" si="5"/>
        <v>78706255.52353536</v>
      </c>
      <c r="H349" s="172" t="s">
        <v>1295</v>
      </c>
      <c r="I349" s="143" t="s">
        <v>234</v>
      </c>
      <c r="J349" s="143" t="s">
        <v>541</v>
      </c>
    </row>
    <row r="350" spans="1:10" ht="12.75">
      <c r="A350" s="133">
        <v>345</v>
      </c>
      <c r="B350" s="126" t="s">
        <v>1909</v>
      </c>
      <c r="C350" s="127" t="s">
        <v>1910</v>
      </c>
      <c r="D350" s="143" t="s">
        <v>1984</v>
      </c>
      <c r="E350" s="143" t="s">
        <v>927</v>
      </c>
      <c r="F350" s="171">
        <v>107707889.1</v>
      </c>
      <c r="G350" s="171">
        <f t="shared" si="5"/>
        <v>77965863.4354824</v>
      </c>
      <c r="H350" s="172" t="s">
        <v>234</v>
      </c>
      <c r="I350" s="143" t="s">
        <v>38</v>
      </c>
      <c r="J350" s="143" t="s">
        <v>900</v>
      </c>
    </row>
    <row r="351" spans="1:10" ht="12.75">
      <c r="A351" s="133">
        <v>346</v>
      </c>
      <c r="B351" s="126" t="s">
        <v>1619</v>
      </c>
      <c r="C351" s="127" t="s">
        <v>1620</v>
      </c>
      <c r="D351" s="143" t="s">
        <v>605</v>
      </c>
      <c r="E351" s="143" t="s">
        <v>680</v>
      </c>
      <c r="F351" s="171">
        <v>105612417.21</v>
      </c>
      <c r="G351" s="171">
        <f t="shared" si="5"/>
        <v>76449026.77129944</v>
      </c>
      <c r="H351" s="172" t="s">
        <v>234</v>
      </c>
      <c r="I351" s="143" t="s">
        <v>38</v>
      </c>
      <c r="J351" s="143" t="s">
        <v>541</v>
      </c>
    </row>
    <row r="352" spans="1:10" ht="12.75">
      <c r="A352" s="133">
        <v>347</v>
      </c>
      <c r="B352" s="126" t="s">
        <v>1229</v>
      </c>
      <c r="C352" s="127" t="s">
        <v>1230</v>
      </c>
      <c r="D352" s="143" t="s">
        <v>605</v>
      </c>
      <c r="E352" s="143" t="s">
        <v>839</v>
      </c>
      <c r="F352" s="171">
        <v>105053728.65</v>
      </c>
      <c r="G352" s="171">
        <f t="shared" si="5"/>
        <v>76044612.2355036</v>
      </c>
      <c r="H352" s="172" t="s">
        <v>234</v>
      </c>
      <c r="I352" s="143" t="s">
        <v>38</v>
      </c>
      <c r="J352" s="143" t="s">
        <v>900</v>
      </c>
    </row>
    <row r="353" spans="1:10" ht="12.75">
      <c r="A353" s="133">
        <v>348</v>
      </c>
      <c r="B353" s="121" t="s">
        <v>1293</v>
      </c>
      <c r="C353" s="130" t="s">
        <v>1500</v>
      </c>
      <c r="D353" s="144" t="s">
        <v>605</v>
      </c>
      <c r="E353" s="144" t="s">
        <v>680</v>
      </c>
      <c r="F353" s="169">
        <v>104908053.99</v>
      </c>
      <c r="G353" s="169">
        <f t="shared" si="5"/>
        <v>75939163.59341735</v>
      </c>
      <c r="H353" s="170" t="s">
        <v>2151</v>
      </c>
      <c r="I353" s="144" t="s">
        <v>1108</v>
      </c>
      <c r="J353" s="144" t="s">
        <v>541</v>
      </c>
    </row>
    <row r="354" spans="1:10" ht="12.75">
      <c r="A354" s="133">
        <v>349</v>
      </c>
      <c r="B354" s="121" t="s">
        <v>1073</v>
      </c>
      <c r="C354" s="130" t="s">
        <v>1074</v>
      </c>
      <c r="D354" s="144" t="s">
        <v>605</v>
      </c>
      <c r="E354" s="144" t="s">
        <v>839</v>
      </c>
      <c r="F354" s="169">
        <v>104638371.56</v>
      </c>
      <c r="G354" s="169">
        <f t="shared" si="5"/>
        <v>75743950.19090784</v>
      </c>
      <c r="H354" s="170" t="s">
        <v>1985</v>
      </c>
      <c r="I354" s="144" t="s">
        <v>1108</v>
      </c>
      <c r="J354" s="144" t="s">
        <v>541</v>
      </c>
    </row>
    <row r="355" spans="1:10" ht="12.75">
      <c r="A355" s="133">
        <v>350</v>
      </c>
      <c r="B355" s="126" t="s">
        <v>1438</v>
      </c>
      <c r="C355" s="127" t="s">
        <v>1439</v>
      </c>
      <c r="D355" s="143" t="s">
        <v>1113</v>
      </c>
      <c r="E355" s="143" t="s">
        <v>504</v>
      </c>
      <c r="F355" s="171">
        <v>103671139.19</v>
      </c>
      <c r="G355" s="171">
        <f t="shared" si="5"/>
        <v>75043805.49863015</v>
      </c>
      <c r="H355" s="172" t="s">
        <v>1986</v>
      </c>
      <c r="I355" s="143" t="s">
        <v>1954</v>
      </c>
      <c r="J355" s="143" t="s">
        <v>541</v>
      </c>
    </row>
    <row r="356" spans="1:10" ht="12.75">
      <c r="A356" s="133">
        <v>351</v>
      </c>
      <c r="B356" s="126" t="s">
        <v>1306</v>
      </c>
      <c r="C356" s="127" t="s">
        <v>1307</v>
      </c>
      <c r="D356" s="143" t="s">
        <v>605</v>
      </c>
      <c r="E356" s="143" t="s">
        <v>839</v>
      </c>
      <c r="F356" s="171">
        <v>103394544.05</v>
      </c>
      <c r="G356" s="171">
        <f t="shared" si="5"/>
        <v>74843588.2342092</v>
      </c>
      <c r="H356" s="172" t="s">
        <v>1954</v>
      </c>
      <c r="I356" s="143" t="s">
        <v>1987</v>
      </c>
      <c r="J356" s="143" t="s">
        <v>900</v>
      </c>
    </row>
    <row r="357" spans="1:10" ht="12.75">
      <c r="A357" s="133">
        <v>352</v>
      </c>
      <c r="B357" s="121" t="s">
        <v>948</v>
      </c>
      <c r="C357" s="130" t="s">
        <v>949</v>
      </c>
      <c r="D357" s="144" t="s">
        <v>605</v>
      </c>
      <c r="E357" s="144" t="s">
        <v>839</v>
      </c>
      <c r="F357" s="169">
        <v>102946464.82</v>
      </c>
      <c r="G357" s="169">
        <f t="shared" si="5"/>
        <v>74519239.81046447</v>
      </c>
      <c r="H357" s="170" t="s">
        <v>1363</v>
      </c>
      <c r="I357" s="144" t="s">
        <v>1108</v>
      </c>
      <c r="J357" s="144" t="s">
        <v>541</v>
      </c>
    </row>
    <row r="358" spans="1:10" ht="12.75">
      <c r="A358" s="133">
        <v>353</v>
      </c>
      <c r="B358" s="121" t="s">
        <v>1736</v>
      </c>
      <c r="C358" s="130" t="s">
        <v>1737</v>
      </c>
      <c r="D358" s="144" t="s">
        <v>680</v>
      </c>
      <c r="E358" s="144" t="s">
        <v>680</v>
      </c>
      <c r="F358" s="169">
        <v>102638334.9</v>
      </c>
      <c r="G358" s="169">
        <f t="shared" si="5"/>
        <v>74296195.6540536</v>
      </c>
      <c r="H358" s="170" t="s">
        <v>234</v>
      </c>
      <c r="I358" s="144" t="s">
        <v>1108</v>
      </c>
      <c r="J358" s="144" t="s">
        <v>541</v>
      </c>
    </row>
    <row r="359" spans="1:10" ht="12.75">
      <c r="A359" s="133">
        <v>354</v>
      </c>
      <c r="B359" s="126" t="s">
        <v>1450</v>
      </c>
      <c r="C359" s="127" t="s">
        <v>1451</v>
      </c>
      <c r="D359" s="143" t="s">
        <v>605</v>
      </c>
      <c r="E359" s="143" t="s">
        <v>839</v>
      </c>
      <c r="F359" s="171">
        <v>102425178.59</v>
      </c>
      <c r="G359" s="171">
        <f t="shared" si="5"/>
        <v>74141899.47487175</v>
      </c>
      <c r="H359" s="172" t="s">
        <v>1962</v>
      </c>
      <c r="I359" s="143" t="s">
        <v>1963</v>
      </c>
      <c r="J359" s="143" t="s">
        <v>541</v>
      </c>
    </row>
    <row r="360" spans="1:10" ht="12.75">
      <c r="A360" s="133">
        <v>355</v>
      </c>
      <c r="B360" s="126" t="s">
        <v>1548</v>
      </c>
      <c r="C360" s="127" t="s">
        <v>1549</v>
      </c>
      <c r="D360" s="143" t="s">
        <v>1978</v>
      </c>
      <c r="E360" s="143" t="s">
        <v>1978</v>
      </c>
      <c r="F360" s="171">
        <v>98891973</v>
      </c>
      <c r="G360" s="171">
        <f t="shared" si="5"/>
        <v>71584339.14367199</v>
      </c>
      <c r="H360" s="172" t="s">
        <v>234</v>
      </c>
      <c r="I360" s="143" t="s">
        <v>38</v>
      </c>
      <c r="J360" s="143" t="s">
        <v>541</v>
      </c>
    </row>
    <row r="361" spans="1:10" ht="12.75">
      <c r="A361" s="133">
        <v>356</v>
      </c>
      <c r="B361" s="126" t="s">
        <v>1098</v>
      </c>
      <c r="C361" s="127" t="s">
        <v>1099</v>
      </c>
      <c r="D361" s="143" t="s">
        <v>605</v>
      </c>
      <c r="E361" s="143" t="s">
        <v>839</v>
      </c>
      <c r="F361" s="171">
        <v>96983338.08</v>
      </c>
      <c r="G361" s="171">
        <f t="shared" si="5"/>
        <v>70202747.03594111</v>
      </c>
      <c r="H361" s="172" t="s">
        <v>234</v>
      </c>
      <c r="I361" s="143" t="s">
        <v>38</v>
      </c>
      <c r="J361" s="143" t="s">
        <v>541</v>
      </c>
    </row>
    <row r="362" spans="1:10" ht="12.75">
      <c r="A362" s="133">
        <v>357</v>
      </c>
      <c r="B362" s="126" t="s">
        <v>1442</v>
      </c>
      <c r="C362" s="127" t="s">
        <v>1443</v>
      </c>
      <c r="D362" s="143" t="s">
        <v>605</v>
      </c>
      <c r="E362" s="143" t="s">
        <v>839</v>
      </c>
      <c r="F362" s="171">
        <v>96762954.6</v>
      </c>
      <c r="G362" s="171">
        <f t="shared" si="5"/>
        <v>70043219.3685744</v>
      </c>
      <c r="H362" s="172" t="s">
        <v>234</v>
      </c>
      <c r="I362" s="143" t="s">
        <v>38</v>
      </c>
      <c r="J362" s="143" t="s">
        <v>541</v>
      </c>
    </row>
    <row r="363" spans="1:10" ht="12.75">
      <c r="A363" s="133">
        <v>358</v>
      </c>
      <c r="B363" s="126" t="s">
        <v>861</v>
      </c>
      <c r="C363" s="127" t="s">
        <v>862</v>
      </c>
      <c r="D363" s="143" t="s">
        <v>605</v>
      </c>
      <c r="E363" s="143" t="s">
        <v>839</v>
      </c>
      <c r="F363" s="171">
        <v>95227399.16</v>
      </c>
      <c r="G363" s="171">
        <f t="shared" si="5"/>
        <v>68931686.06555423</v>
      </c>
      <c r="H363" s="172" t="s">
        <v>234</v>
      </c>
      <c r="I363" s="143" t="s">
        <v>38</v>
      </c>
      <c r="J363" s="143" t="s">
        <v>541</v>
      </c>
    </row>
    <row r="364" spans="1:10" ht="12.75">
      <c r="A364" s="133">
        <v>359</v>
      </c>
      <c r="B364" s="121" t="s">
        <v>952</v>
      </c>
      <c r="C364" s="130" t="s">
        <v>953</v>
      </c>
      <c r="D364" s="144" t="s">
        <v>605</v>
      </c>
      <c r="E364" s="144" t="s">
        <v>839</v>
      </c>
      <c r="F364" s="169">
        <v>94852606.94</v>
      </c>
      <c r="G364" s="169">
        <f t="shared" si="5"/>
        <v>68660387.47001615</v>
      </c>
      <c r="H364" s="170" t="s">
        <v>234</v>
      </c>
      <c r="I364" s="144" t="s">
        <v>1108</v>
      </c>
      <c r="J364" s="144" t="s">
        <v>541</v>
      </c>
    </row>
    <row r="365" spans="1:10" ht="12.75">
      <c r="A365" s="133">
        <v>360</v>
      </c>
      <c r="B365" s="121" t="s">
        <v>1613</v>
      </c>
      <c r="C365" s="130" t="s">
        <v>1614</v>
      </c>
      <c r="D365" s="144" t="s">
        <v>605</v>
      </c>
      <c r="E365" s="144" t="s">
        <v>839</v>
      </c>
      <c r="F365" s="169">
        <v>94120664.92</v>
      </c>
      <c r="G365" s="169">
        <f t="shared" si="5"/>
        <v>68130560.99165088</v>
      </c>
      <c r="H365" s="170" t="s">
        <v>234</v>
      </c>
      <c r="I365" s="144" t="s">
        <v>1108</v>
      </c>
      <c r="J365" s="144" t="s">
        <v>541</v>
      </c>
    </row>
    <row r="366" spans="1:10" ht="12.75">
      <c r="A366" s="133">
        <v>361</v>
      </c>
      <c r="B366" s="126" t="s">
        <v>1662</v>
      </c>
      <c r="C366" s="127" t="s">
        <v>1663</v>
      </c>
      <c r="D366" s="143" t="s">
        <v>605</v>
      </c>
      <c r="E366" s="143" t="s">
        <v>839</v>
      </c>
      <c r="F366" s="171">
        <v>91036434</v>
      </c>
      <c r="G366" s="171">
        <f t="shared" si="5"/>
        <v>65897997.260975994</v>
      </c>
      <c r="H366" s="172" t="s">
        <v>2129</v>
      </c>
      <c r="I366" s="143" t="s">
        <v>2137</v>
      </c>
      <c r="J366" s="143" t="s">
        <v>900</v>
      </c>
    </row>
    <row r="367" spans="1:10" ht="12.75">
      <c r="A367" s="133">
        <v>362</v>
      </c>
      <c r="B367" s="126" t="s">
        <v>1806</v>
      </c>
      <c r="C367" s="127" t="s">
        <v>1807</v>
      </c>
      <c r="D367" s="143" t="s">
        <v>605</v>
      </c>
      <c r="E367" s="143" t="s">
        <v>839</v>
      </c>
      <c r="F367" s="171">
        <v>90679850.03</v>
      </c>
      <c r="G367" s="171">
        <f t="shared" si="5"/>
        <v>65639878.96211591</v>
      </c>
      <c r="H367" s="172" t="s">
        <v>234</v>
      </c>
      <c r="I367" s="143" t="s">
        <v>38</v>
      </c>
      <c r="J367" s="143" t="s">
        <v>541</v>
      </c>
    </row>
    <row r="368" spans="1:10" ht="12.75">
      <c r="A368" s="133">
        <v>363</v>
      </c>
      <c r="B368" s="126" t="s">
        <v>1320</v>
      </c>
      <c r="C368" s="127" t="s">
        <v>1321</v>
      </c>
      <c r="D368" s="143" t="s">
        <v>605</v>
      </c>
      <c r="E368" s="143" t="s">
        <v>839</v>
      </c>
      <c r="F368" s="171">
        <v>88435298.56</v>
      </c>
      <c r="G368" s="171">
        <f t="shared" si="5"/>
        <v>64015128.956835836</v>
      </c>
      <c r="H368" s="172" t="s">
        <v>1969</v>
      </c>
      <c r="I368" s="143" t="s">
        <v>1970</v>
      </c>
      <c r="J368" s="143" t="s">
        <v>900</v>
      </c>
    </row>
    <row r="369" spans="1:10" ht="12.75">
      <c r="A369" s="133">
        <v>364</v>
      </c>
      <c r="B369" s="126" t="s">
        <v>1191</v>
      </c>
      <c r="C369" s="127" t="s">
        <v>1192</v>
      </c>
      <c r="D369" s="143" t="s">
        <v>1988</v>
      </c>
      <c r="E369" s="143" t="s">
        <v>1988</v>
      </c>
      <c r="F369" s="171">
        <v>88197710.22</v>
      </c>
      <c r="G369" s="171">
        <f t="shared" si="5"/>
        <v>63843147.310690075</v>
      </c>
      <c r="H369" s="172" t="s">
        <v>2129</v>
      </c>
      <c r="I369" s="143" t="s">
        <v>2137</v>
      </c>
      <c r="J369" s="143" t="s">
        <v>541</v>
      </c>
    </row>
    <row r="370" spans="1:10" ht="12.75">
      <c r="A370" s="133">
        <v>365</v>
      </c>
      <c r="B370" s="126" t="s">
        <v>1519</v>
      </c>
      <c r="C370" s="127" t="s">
        <v>1520</v>
      </c>
      <c r="D370" s="143" t="s">
        <v>605</v>
      </c>
      <c r="E370" s="143" t="s">
        <v>839</v>
      </c>
      <c r="F370" s="171">
        <v>85621889.98</v>
      </c>
      <c r="G370" s="171">
        <f t="shared" si="5"/>
        <v>61978603.76848272</v>
      </c>
      <c r="H370" s="172" t="s">
        <v>2116</v>
      </c>
      <c r="I370" s="143" t="s">
        <v>2117</v>
      </c>
      <c r="J370" s="143" t="s">
        <v>541</v>
      </c>
    </row>
    <row r="371" spans="1:10" ht="12.75">
      <c r="A371" s="133">
        <v>366</v>
      </c>
      <c r="B371" s="126" t="s">
        <v>1038</v>
      </c>
      <c r="C371" s="127" t="s">
        <v>1039</v>
      </c>
      <c r="D371" s="143" t="s">
        <v>605</v>
      </c>
      <c r="E371" s="143" t="s">
        <v>839</v>
      </c>
      <c r="F371" s="171">
        <v>85315952.88</v>
      </c>
      <c r="G371" s="171">
        <f t="shared" si="5"/>
        <v>61757146.91552831</v>
      </c>
      <c r="H371" s="172" t="s">
        <v>234</v>
      </c>
      <c r="I371" s="143" t="s">
        <v>38</v>
      </c>
      <c r="J371" s="143" t="s">
        <v>900</v>
      </c>
    </row>
    <row r="372" spans="1:10" ht="12.75">
      <c r="A372" s="133">
        <v>367</v>
      </c>
      <c r="B372" s="126" t="s">
        <v>1921</v>
      </c>
      <c r="C372" s="127" t="s">
        <v>1922</v>
      </c>
      <c r="D372" s="143" t="s">
        <v>605</v>
      </c>
      <c r="E372" s="143" t="s">
        <v>839</v>
      </c>
      <c r="F372" s="171">
        <v>83417194.25</v>
      </c>
      <c r="G372" s="171">
        <f t="shared" si="5"/>
        <v>60382703.898582</v>
      </c>
      <c r="H372" s="172" t="s">
        <v>234</v>
      </c>
      <c r="I372" s="143" t="s">
        <v>869</v>
      </c>
      <c r="J372" s="143" t="s">
        <v>541</v>
      </c>
    </row>
    <row r="373" spans="1:10" ht="12.75">
      <c r="A373" s="133">
        <v>368</v>
      </c>
      <c r="B373" s="126" t="s">
        <v>2109</v>
      </c>
      <c r="C373" s="127" t="s">
        <v>2110</v>
      </c>
      <c r="D373" s="143" t="s">
        <v>680</v>
      </c>
      <c r="E373" s="143" t="s">
        <v>839</v>
      </c>
      <c r="F373" s="171">
        <v>83347561.1</v>
      </c>
      <c r="G373" s="171">
        <f t="shared" si="5"/>
        <v>60332298.96809039</v>
      </c>
      <c r="H373" s="172" t="s">
        <v>1363</v>
      </c>
      <c r="I373" s="143" t="s">
        <v>1364</v>
      </c>
      <c r="J373" s="143" t="s">
        <v>541</v>
      </c>
    </row>
    <row r="374" spans="1:10" ht="12.75">
      <c r="A374" s="133">
        <v>369</v>
      </c>
      <c r="B374" s="126" t="s">
        <v>1503</v>
      </c>
      <c r="C374" s="127" t="s">
        <v>1504</v>
      </c>
      <c r="D374" s="143" t="s">
        <v>605</v>
      </c>
      <c r="E374" s="143" t="s">
        <v>839</v>
      </c>
      <c r="F374" s="171">
        <v>80547402.23</v>
      </c>
      <c r="G374" s="171">
        <f t="shared" si="5"/>
        <v>58305364.76781672</v>
      </c>
      <c r="H374" s="172" t="s">
        <v>2116</v>
      </c>
      <c r="I374" s="143" t="s">
        <v>2117</v>
      </c>
      <c r="J374" s="143" t="s">
        <v>541</v>
      </c>
    </row>
    <row r="375" spans="1:10" ht="12.75">
      <c r="A375" s="133">
        <v>370</v>
      </c>
      <c r="B375" s="126" t="s">
        <v>1207</v>
      </c>
      <c r="C375" s="127" t="s">
        <v>1208</v>
      </c>
      <c r="D375" s="143" t="s">
        <v>605</v>
      </c>
      <c r="E375" s="143" t="s">
        <v>839</v>
      </c>
      <c r="F375" s="171">
        <v>78400000</v>
      </c>
      <c r="G375" s="171">
        <f t="shared" si="5"/>
        <v>56750937.599999994</v>
      </c>
      <c r="H375" s="172" t="s">
        <v>234</v>
      </c>
      <c r="I375" s="143" t="s">
        <v>38</v>
      </c>
      <c r="J375" s="143" t="s">
        <v>900</v>
      </c>
    </row>
    <row r="376" spans="1:10" ht="12.75">
      <c r="A376" s="133">
        <v>371</v>
      </c>
      <c r="B376" s="126" t="s">
        <v>1054</v>
      </c>
      <c r="C376" s="127" t="s">
        <v>1055</v>
      </c>
      <c r="D376" s="143" t="s">
        <v>605</v>
      </c>
      <c r="E376" s="143" t="s">
        <v>839</v>
      </c>
      <c r="F376" s="171">
        <v>78006740.75</v>
      </c>
      <c r="G376" s="171">
        <f t="shared" si="5"/>
        <v>56466271.386258</v>
      </c>
      <c r="H376" s="172" t="s">
        <v>234</v>
      </c>
      <c r="I376" s="143" t="s">
        <v>38</v>
      </c>
      <c r="J376" s="143" t="s">
        <v>541</v>
      </c>
    </row>
    <row r="377" spans="1:10" ht="12.75">
      <c r="A377" s="133">
        <v>372</v>
      </c>
      <c r="B377" s="126" t="s">
        <v>1574</v>
      </c>
      <c r="C377" s="127" t="s">
        <v>1575</v>
      </c>
      <c r="D377" s="143" t="s">
        <v>605</v>
      </c>
      <c r="E377" s="143" t="s">
        <v>839</v>
      </c>
      <c r="F377" s="171">
        <v>77974119.3</v>
      </c>
      <c r="G377" s="171">
        <f t="shared" si="5"/>
        <v>56442657.892975196</v>
      </c>
      <c r="H377" s="172" t="s">
        <v>234</v>
      </c>
      <c r="I377" s="143" t="s">
        <v>38</v>
      </c>
      <c r="J377" s="143" t="s">
        <v>900</v>
      </c>
    </row>
    <row r="378" spans="1:10" ht="12.75">
      <c r="A378" s="133">
        <v>373</v>
      </c>
      <c r="B378" s="126" t="s">
        <v>1273</v>
      </c>
      <c r="C378" s="127" t="s">
        <v>1274</v>
      </c>
      <c r="D378" s="143" t="s">
        <v>605</v>
      </c>
      <c r="E378" s="143" t="s">
        <v>839</v>
      </c>
      <c r="F378" s="171">
        <v>75909752</v>
      </c>
      <c r="G378" s="171">
        <f t="shared" si="5"/>
        <v>54948336.721728</v>
      </c>
      <c r="H378" s="172" t="s">
        <v>2116</v>
      </c>
      <c r="I378" s="143" t="s">
        <v>2117</v>
      </c>
      <c r="J378" s="143" t="s">
        <v>541</v>
      </c>
    </row>
    <row r="379" spans="1:10" ht="12.75">
      <c r="A379" s="133">
        <v>374</v>
      </c>
      <c r="B379" s="126" t="s">
        <v>1266</v>
      </c>
      <c r="C379" s="127" t="s">
        <v>1267</v>
      </c>
      <c r="D379" s="143" t="s">
        <v>605</v>
      </c>
      <c r="E379" s="143" t="s">
        <v>839</v>
      </c>
      <c r="F379" s="171">
        <v>73906288.34</v>
      </c>
      <c r="G379" s="171">
        <f t="shared" si="5"/>
        <v>53498101.50294576</v>
      </c>
      <c r="H379" s="172" t="s">
        <v>234</v>
      </c>
      <c r="I379" s="143" t="s">
        <v>38</v>
      </c>
      <c r="J379" s="143" t="s">
        <v>900</v>
      </c>
    </row>
    <row r="380" spans="1:10" ht="12.75">
      <c r="A380" s="133">
        <v>375</v>
      </c>
      <c r="B380" s="126" t="s">
        <v>1066</v>
      </c>
      <c r="C380" s="127" t="s">
        <v>1067</v>
      </c>
      <c r="D380" s="143" t="s">
        <v>605</v>
      </c>
      <c r="E380" s="143" t="s">
        <v>680</v>
      </c>
      <c r="F380" s="171">
        <v>72747736.32</v>
      </c>
      <c r="G380" s="171">
        <f t="shared" si="5"/>
        <v>52659467.40354047</v>
      </c>
      <c r="H380" s="172" t="s">
        <v>234</v>
      </c>
      <c r="I380" s="143" t="s">
        <v>38</v>
      </c>
      <c r="J380" s="143" t="s">
        <v>541</v>
      </c>
    </row>
    <row r="381" spans="1:10" ht="12.75">
      <c r="A381" s="133">
        <v>376</v>
      </c>
      <c r="B381" s="121" t="s">
        <v>1494</v>
      </c>
      <c r="C381" s="130" t="s">
        <v>1495</v>
      </c>
      <c r="D381" s="144" t="s">
        <v>680</v>
      </c>
      <c r="E381" s="144" t="s">
        <v>680</v>
      </c>
      <c r="F381" s="169">
        <v>71192886.5</v>
      </c>
      <c r="G381" s="169">
        <f t="shared" si="5"/>
        <v>51533967.593435995</v>
      </c>
      <c r="H381" s="170" t="s">
        <v>1363</v>
      </c>
      <c r="I381" s="144" t="s">
        <v>1108</v>
      </c>
      <c r="J381" s="144" t="s">
        <v>541</v>
      </c>
    </row>
    <row r="382" spans="1:10" ht="12.75" customHeight="1">
      <c r="A382" s="133">
        <v>377</v>
      </c>
      <c r="B382" s="126" t="s">
        <v>1759</v>
      </c>
      <c r="C382" s="127" t="s">
        <v>1760</v>
      </c>
      <c r="D382" s="143" t="s">
        <v>605</v>
      </c>
      <c r="E382" s="143" t="s">
        <v>839</v>
      </c>
      <c r="F382" s="171">
        <v>70479361.26</v>
      </c>
      <c r="G382" s="171">
        <f t="shared" si="5"/>
        <v>51017472.35910864</v>
      </c>
      <c r="H382" s="172" t="s">
        <v>2116</v>
      </c>
      <c r="I382" s="143" t="s">
        <v>2117</v>
      </c>
      <c r="J382" s="143" t="s">
        <v>541</v>
      </c>
    </row>
    <row r="383" spans="1:10" ht="12.75">
      <c r="A383" s="133">
        <v>378</v>
      </c>
      <c r="B383" s="126" t="s">
        <v>1287</v>
      </c>
      <c r="C383" s="127" t="s">
        <v>1288</v>
      </c>
      <c r="D383" s="143" t="s">
        <v>680</v>
      </c>
      <c r="E383" s="143" t="s">
        <v>680</v>
      </c>
      <c r="F383" s="171">
        <v>68832991.92</v>
      </c>
      <c r="G383" s="171">
        <f t="shared" si="5"/>
        <v>49825724.86317888</v>
      </c>
      <c r="H383" s="172" t="s">
        <v>1962</v>
      </c>
      <c r="I383" s="143" t="s">
        <v>1963</v>
      </c>
      <c r="J383" s="143" t="s">
        <v>541</v>
      </c>
    </row>
    <row r="384" spans="1:10" ht="12.75">
      <c r="A384" s="133">
        <v>379</v>
      </c>
      <c r="B384" s="126" t="s">
        <v>933</v>
      </c>
      <c r="C384" s="127" t="s">
        <v>934</v>
      </c>
      <c r="D384" s="143" t="s">
        <v>605</v>
      </c>
      <c r="E384" s="143" t="s">
        <v>839</v>
      </c>
      <c r="F384" s="171">
        <v>68605070.13</v>
      </c>
      <c r="G384" s="171">
        <f t="shared" si="5"/>
        <v>49660740.48458231</v>
      </c>
      <c r="H384" s="172" t="s">
        <v>234</v>
      </c>
      <c r="I384" s="143" t="s">
        <v>38</v>
      </c>
      <c r="J384" s="143" t="s">
        <v>541</v>
      </c>
    </row>
    <row r="385" spans="1:10" ht="12.75">
      <c r="A385" s="133">
        <v>380</v>
      </c>
      <c r="B385" s="126" t="s">
        <v>1828</v>
      </c>
      <c r="C385" s="127" t="s">
        <v>1829</v>
      </c>
      <c r="D385" s="143" t="s">
        <v>605</v>
      </c>
      <c r="E385" s="143" t="s">
        <v>839</v>
      </c>
      <c r="F385" s="171">
        <v>68244808.88</v>
      </c>
      <c r="G385" s="171">
        <f t="shared" si="5"/>
        <v>49399960.33511231</v>
      </c>
      <c r="H385" s="172" t="s">
        <v>234</v>
      </c>
      <c r="I385" s="143" t="s">
        <v>38</v>
      </c>
      <c r="J385" s="143" t="s">
        <v>541</v>
      </c>
    </row>
    <row r="386" spans="1:10" ht="12.75">
      <c r="A386" s="133">
        <v>381</v>
      </c>
      <c r="B386" s="126" t="s">
        <v>1247</v>
      </c>
      <c r="C386" s="127" t="s">
        <v>1248</v>
      </c>
      <c r="D386" s="143" t="s">
        <v>605</v>
      </c>
      <c r="E386" s="143" t="s">
        <v>839</v>
      </c>
      <c r="F386" s="171">
        <v>65745124.25</v>
      </c>
      <c r="G386" s="171">
        <f t="shared" si="5"/>
        <v>47590528.620101996</v>
      </c>
      <c r="H386" s="172" t="s">
        <v>234</v>
      </c>
      <c r="I386" s="143" t="s">
        <v>38</v>
      </c>
      <c r="J386" s="143" t="s">
        <v>541</v>
      </c>
    </row>
    <row r="387" spans="1:10" ht="12.75">
      <c r="A387" s="133">
        <v>382</v>
      </c>
      <c r="B387" s="126" t="s">
        <v>1298</v>
      </c>
      <c r="C387" s="127" t="s">
        <v>1299</v>
      </c>
      <c r="D387" s="143" t="s">
        <v>605</v>
      </c>
      <c r="E387" s="143" t="s">
        <v>839</v>
      </c>
      <c r="F387" s="171">
        <v>65129383.2</v>
      </c>
      <c r="G387" s="171">
        <f t="shared" si="5"/>
        <v>47144815.8406848</v>
      </c>
      <c r="H387" s="172" t="s">
        <v>234</v>
      </c>
      <c r="I387" s="143" t="s">
        <v>38</v>
      </c>
      <c r="J387" s="143" t="s">
        <v>541</v>
      </c>
    </row>
    <row r="388" spans="1:10" ht="12.75">
      <c r="A388" s="133">
        <v>383</v>
      </c>
      <c r="B388" s="126" t="s">
        <v>1740</v>
      </c>
      <c r="C388" s="127" t="s">
        <v>1741</v>
      </c>
      <c r="D388" s="143" t="s">
        <v>605</v>
      </c>
      <c r="E388" s="143" t="s">
        <v>839</v>
      </c>
      <c r="F388" s="171">
        <v>65102681.7</v>
      </c>
      <c r="G388" s="171">
        <f t="shared" si="5"/>
        <v>47125487.5860888</v>
      </c>
      <c r="H388" s="172" t="s">
        <v>2149</v>
      </c>
      <c r="I388" s="143" t="s">
        <v>2150</v>
      </c>
      <c r="J388" s="143" t="s">
        <v>541</v>
      </c>
    </row>
    <row r="389" spans="1:10" ht="12.75">
      <c r="A389" s="133">
        <v>384</v>
      </c>
      <c r="B389" s="126" t="s">
        <v>1042</v>
      </c>
      <c r="C389" s="127" t="s">
        <v>1043</v>
      </c>
      <c r="D389" s="143" t="s">
        <v>605</v>
      </c>
      <c r="E389" s="143" t="s">
        <v>839</v>
      </c>
      <c r="F389" s="171">
        <v>65022006.4</v>
      </c>
      <c r="G389" s="171">
        <f t="shared" si="5"/>
        <v>47067089.6407296</v>
      </c>
      <c r="H389" s="172" t="s">
        <v>1363</v>
      </c>
      <c r="I389" s="143" t="s">
        <v>1364</v>
      </c>
      <c r="J389" s="143" t="s">
        <v>541</v>
      </c>
    </row>
    <row r="390" spans="1:10" ht="12.75">
      <c r="A390" s="133">
        <v>385</v>
      </c>
      <c r="B390" s="126" t="s">
        <v>1639</v>
      </c>
      <c r="C390" s="127" t="s">
        <v>1640</v>
      </c>
      <c r="D390" s="143" t="s">
        <v>605</v>
      </c>
      <c r="E390" s="143" t="s">
        <v>839</v>
      </c>
      <c r="F390" s="171">
        <v>63896522.4</v>
      </c>
      <c r="G390" s="171">
        <f aca="true" t="shared" si="6" ref="G390:G453">F390*0.723864</f>
        <v>46252392.29055359</v>
      </c>
      <c r="H390" s="172" t="s">
        <v>2129</v>
      </c>
      <c r="I390" s="143" t="s">
        <v>2137</v>
      </c>
      <c r="J390" s="143" t="s">
        <v>541</v>
      </c>
    </row>
    <row r="391" spans="1:10" ht="12.75">
      <c r="A391" s="133">
        <v>386</v>
      </c>
      <c r="B391" s="126" t="s">
        <v>1285</v>
      </c>
      <c r="C391" s="127" t="s">
        <v>1286</v>
      </c>
      <c r="D391" s="143" t="s">
        <v>605</v>
      </c>
      <c r="E391" s="143" t="s">
        <v>839</v>
      </c>
      <c r="F391" s="171">
        <v>63279461.86</v>
      </c>
      <c r="G391" s="171">
        <f t="shared" si="6"/>
        <v>45805724.37982704</v>
      </c>
      <c r="H391" s="172" t="s">
        <v>234</v>
      </c>
      <c r="I391" s="143" t="s">
        <v>38</v>
      </c>
      <c r="J391" s="143" t="s">
        <v>541</v>
      </c>
    </row>
    <row r="392" spans="1:10" ht="12.75">
      <c r="A392" s="133">
        <v>387</v>
      </c>
      <c r="B392" s="126" t="s">
        <v>973</v>
      </c>
      <c r="C392" s="127" t="s">
        <v>974</v>
      </c>
      <c r="D392" s="143" t="s">
        <v>605</v>
      </c>
      <c r="E392" s="143" t="s">
        <v>839</v>
      </c>
      <c r="F392" s="171">
        <v>62858477.1</v>
      </c>
      <c r="G392" s="171">
        <f t="shared" si="6"/>
        <v>45500988.6675144</v>
      </c>
      <c r="H392" s="172" t="s">
        <v>234</v>
      </c>
      <c r="I392" s="143" t="s">
        <v>38</v>
      </c>
      <c r="J392" s="143" t="s">
        <v>900</v>
      </c>
    </row>
    <row r="393" spans="1:10" ht="12.75">
      <c r="A393" s="133">
        <v>388</v>
      </c>
      <c r="B393" s="126" t="s">
        <v>1140</v>
      </c>
      <c r="C393" s="127" t="s">
        <v>1141</v>
      </c>
      <c r="D393" s="143" t="s">
        <v>1113</v>
      </c>
      <c r="E393" s="143" t="s">
        <v>504</v>
      </c>
      <c r="F393" s="171">
        <v>62310871.875</v>
      </c>
      <c r="G393" s="171">
        <f t="shared" si="6"/>
        <v>45104596.958924994</v>
      </c>
      <c r="H393" s="172" t="s">
        <v>1295</v>
      </c>
      <c r="I393" s="143" t="s">
        <v>234</v>
      </c>
      <c r="J393" s="143" t="s">
        <v>541</v>
      </c>
    </row>
    <row r="394" spans="1:10" ht="12.75">
      <c r="A394" s="133">
        <v>389</v>
      </c>
      <c r="B394" s="126" t="s">
        <v>1109</v>
      </c>
      <c r="C394" s="127" t="s">
        <v>1110</v>
      </c>
      <c r="D394" s="143" t="s">
        <v>605</v>
      </c>
      <c r="E394" s="143" t="s">
        <v>839</v>
      </c>
      <c r="F394" s="171">
        <v>62181168.32</v>
      </c>
      <c r="G394" s="171">
        <f t="shared" si="6"/>
        <v>45010709.22478848</v>
      </c>
      <c r="H394" s="172" t="s">
        <v>234</v>
      </c>
      <c r="I394" s="143" t="s">
        <v>38</v>
      </c>
      <c r="J394" s="143" t="s">
        <v>541</v>
      </c>
    </row>
    <row r="395" spans="1:10" ht="12.75">
      <c r="A395" s="133">
        <v>390</v>
      </c>
      <c r="B395" s="126" t="s">
        <v>913</v>
      </c>
      <c r="C395" s="127" t="s">
        <v>914</v>
      </c>
      <c r="D395" s="143" t="s">
        <v>605</v>
      </c>
      <c r="E395" s="143" t="s">
        <v>839</v>
      </c>
      <c r="F395" s="171">
        <v>62168748.84</v>
      </c>
      <c r="G395" s="171">
        <f t="shared" si="6"/>
        <v>45001719.21031776</v>
      </c>
      <c r="H395" s="172" t="s">
        <v>2116</v>
      </c>
      <c r="I395" s="143" t="s">
        <v>2117</v>
      </c>
      <c r="J395" s="143" t="s">
        <v>541</v>
      </c>
    </row>
    <row r="396" spans="1:10" ht="12.75">
      <c r="A396" s="133">
        <v>391</v>
      </c>
      <c r="B396" s="126" t="s">
        <v>1720</v>
      </c>
      <c r="C396" s="127" t="s">
        <v>1721</v>
      </c>
      <c r="D396" s="143" t="s">
        <v>605</v>
      </c>
      <c r="E396" s="143" t="s">
        <v>839</v>
      </c>
      <c r="F396" s="171">
        <v>62041119.21</v>
      </c>
      <c r="G396" s="171">
        <f t="shared" si="6"/>
        <v>44909332.715827435</v>
      </c>
      <c r="H396" s="172" t="s">
        <v>1962</v>
      </c>
      <c r="I396" s="143" t="s">
        <v>1963</v>
      </c>
      <c r="J396" s="143" t="s">
        <v>541</v>
      </c>
    </row>
    <row r="397" spans="1:10" ht="12.75">
      <c r="A397" s="133">
        <v>392</v>
      </c>
      <c r="B397" s="126" t="s">
        <v>1391</v>
      </c>
      <c r="C397" s="127" t="s">
        <v>1392</v>
      </c>
      <c r="D397" s="143" t="s">
        <v>605</v>
      </c>
      <c r="E397" s="143" t="s">
        <v>839</v>
      </c>
      <c r="F397" s="171">
        <v>61506343.745</v>
      </c>
      <c r="G397" s="171">
        <f t="shared" si="6"/>
        <v>44522228.00863068</v>
      </c>
      <c r="H397" s="172" t="s">
        <v>234</v>
      </c>
      <c r="I397" s="143" t="s">
        <v>38</v>
      </c>
      <c r="J397" s="143" t="s">
        <v>541</v>
      </c>
    </row>
    <row r="398" spans="1:10" ht="12.75">
      <c r="A398" s="133">
        <v>393</v>
      </c>
      <c r="B398" s="126" t="s">
        <v>1158</v>
      </c>
      <c r="C398" s="127" t="s">
        <v>1159</v>
      </c>
      <c r="D398" s="143" t="s">
        <v>605</v>
      </c>
      <c r="E398" s="143" t="s">
        <v>839</v>
      </c>
      <c r="F398" s="171">
        <v>59787432.9</v>
      </c>
      <c r="G398" s="171">
        <f t="shared" si="6"/>
        <v>43277970.3287256</v>
      </c>
      <c r="H398" s="172" t="s">
        <v>234</v>
      </c>
      <c r="I398" s="143" t="s">
        <v>38</v>
      </c>
      <c r="J398" s="143" t="s">
        <v>900</v>
      </c>
    </row>
    <row r="399" spans="1:10" ht="12.75">
      <c r="A399" s="133">
        <v>394</v>
      </c>
      <c r="B399" s="126" t="s">
        <v>1378</v>
      </c>
      <c r="C399" s="127" t="s">
        <v>1379</v>
      </c>
      <c r="D399" s="143" t="s">
        <v>605</v>
      </c>
      <c r="E399" s="143" t="s">
        <v>839</v>
      </c>
      <c r="F399" s="171">
        <v>59097727.08</v>
      </c>
      <c r="G399" s="171">
        <f t="shared" si="6"/>
        <v>42778717.11503711</v>
      </c>
      <c r="H399" s="172" t="s">
        <v>234</v>
      </c>
      <c r="I399" s="143" t="s">
        <v>38</v>
      </c>
      <c r="J399" s="143" t="s">
        <v>541</v>
      </c>
    </row>
    <row r="400" spans="1:10" ht="12.75">
      <c r="A400" s="133">
        <v>395</v>
      </c>
      <c r="B400" s="126" t="s">
        <v>977</v>
      </c>
      <c r="C400" s="127" t="s">
        <v>978</v>
      </c>
      <c r="D400" s="143" t="s">
        <v>605</v>
      </c>
      <c r="E400" s="143" t="s">
        <v>839</v>
      </c>
      <c r="F400" s="171">
        <v>58411456.12</v>
      </c>
      <c r="G400" s="171">
        <f t="shared" si="6"/>
        <v>42281950.272847675</v>
      </c>
      <c r="H400" s="172" t="s">
        <v>234</v>
      </c>
      <c r="I400" s="143" t="s">
        <v>38</v>
      </c>
      <c r="J400" s="143" t="s">
        <v>541</v>
      </c>
    </row>
    <row r="401" spans="1:10" ht="12.75">
      <c r="A401" s="133">
        <v>396</v>
      </c>
      <c r="B401" s="126" t="s">
        <v>1175</v>
      </c>
      <c r="C401" s="127" t="s">
        <v>1176</v>
      </c>
      <c r="D401" s="143" t="s">
        <v>605</v>
      </c>
      <c r="E401" s="143" t="s">
        <v>839</v>
      </c>
      <c r="F401" s="171">
        <v>56948453.88</v>
      </c>
      <c r="G401" s="171">
        <f t="shared" si="6"/>
        <v>41222935.61939232</v>
      </c>
      <c r="H401" s="172" t="s">
        <v>2149</v>
      </c>
      <c r="I401" s="143" t="s">
        <v>2150</v>
      </c>
      <c r="J401" s="143" t="s">
        <v>541</v>
      </c>
    </row>
    <row r="402" spans="1:10" ht="12.75">
      <c r="A402" s="133">
        <v>397</v>
      </c>
      <c r="B402" s="126" t="s">
        <v>1734</v>
      </c>
      <c r="C402" s="127" t="s">
        <v>1735</v>
      </c>
      <c r="D402" s="143" t="s">
        <v>605</v>
      </c>
      <c r="E402" s="143" t="s">
        <v>839</v>
      </c>
      <c r="F402" s="171">
        <v>56898466.2</v>
      </c>
      <c r="G402" s="171">
        <f t="shared" si="6"/>
        <v>41186751.3373968</v>
      </c>
      <c r="H402" s="172" t="s">
        <v>1363</v>
      </c>
      <c r="I402" s="143" t="s">
        <v>1364</v>
      </c>
      <c r="J402" s="143" t="s">
        <v>900</v>
      </c>
    </row>
    <row r="403" spans="1:10" ht="12.75">
      <c r="A403" s="133">
        <v>398</v>
      </c>
      <c r="B403" s="126" t="s">
        <v>1511</v>
      </c>
      <c r="C403" s="127" t="s">
        <v>1512</v>
      </c>
      <c r="D403" s="143" t="s">
        <v>605</v>
      </c>
      <c r="E403" s="143" t="s">
        <v>839</v>
      </c>
      <c r="F403" s="171">
        <v>56553805.37</v>
      </c>
      <c r="G403" s="171">
        <f t="shared" si="6"/>
        <v>40937263.770349674</v>
      </c>
      <c r="H403" s="172" t="s">
        <v>1989</v>
      </c>
      <c r="I403" s="143" t="s">
        <v>1990</v>
      </c>
      <c r="J403" s="143" t="s">
        <v>541</v>
      </c>
    </row>
    <row r="404" spans="1:10" ht="12.75">
      <c r="A404" s="133">
        <v>399</v>
      </c>
      <c r="B404" s="126" t="s">
        <v>1550</v>
      </c>
      <c r="C404" s="127" t="s">
        <v>1551</v>
      </c>
      <c r="D404" s="143" t="s">
        <v>605</v>
      </c>
      <c r="E404" s="143" t="s">
        <v>839</v>
      </c>
      <c r="F404" s="171">
        <v>56349566.68</v>
      </c>
      <c r="G404" s="171">
        <f t="shared" si="6"/>
        <v>40789422.735251516</v>
      </c>
      <c r="H404" s="172" t="s">
        <v>234</v>
      </c>
      <c r="I404" s="143" t="s">
        <v>38</v>
      </c>
      <c r="J404" s="143" t="s">
        <v>541</v>
      </c>
    </row>
    <row r="405" spans="1:10" ht="12.75">
      <c r="A405" s="133">
        <v>400</v>
      </c>
      <c r="B405" s="126" t="s">
        <v>1714</v>
      </c>
      <c r="C405" s="127" t="s">
        <v>1715</v>
      </c>
      <c r="D405" s="143" t="s">
        <v>605</v>
      </c>
      <c r="E405" s="143" t="s">
        <v>839</v>
      </c>
      <c r="F405" s="171">
        <v>55650982.4</v>
      </c>
      <c r="G405" s="171">
        <f t="shared" si="6"/>
        <v>40283742.7239936</v>
      </c>
      <c r="H405" s="172" t="s">
        <v>234</v>
      </c>
      <c r="I405" s="143" t="s">
        <v>38</v>
      </c>
      <c r="J405" s="143" t="s">
        <v>541</v>
      </c>
    </row>
    <row r="406" spans="1:10" ht="12.75">
      <c r="A406" s="133">
        <v>401</v>
      </c>
      <c r="B406" s="126" t="s">
        <v>1291</v>
      </c>
      <c r="C406" s="127" t="s">
        <v>1292</v>
      </c>
      <c r="D406" s="143" t="s">
        <v>605</v>
      </c>
      <c r="E406" s="143" t="s">
        <v>839</v>
      </c>
      <c r="F406" s="171">
        <v>55513941.12</v>
      </c>
      <c r="G406" s="171">
        <f t="shared" si="6"/>
        <v>40184543.47488768</v>
      </c>
      <c r="H406" s="172" t="s">
        <v>1989</v>
      </c>
      <c r="I406" s="143" t="s">
        <v>1990</v>
      </c>
      <c r="J406" s="143" t="s">
        <v>541</v>
      </c>
    </row>
    <row r="407" spans="1:10" ht="12.75">
      <c r="A407" s="133">
        <v>402</v>
      </c>
      <c r="B407" s="126" t="s">
        <v>1822</v>
      </c>
      <c r="C407" s="127" t="s">
        <v>1823</v>
      </c>
      <c r="D407" s="143" t="s">
        <v>605</v>
      </c>
      <c r="E407" s="143" t="s">
        <v>839</v>
      </c>
      <c r="F407" s="171">
        <v>53672702.71</v>
      </c>
      <c r="G407" s="171">
        <f t="shared" si="6"/>
        <v>38851737.27447144</v>
      </c>
      <c r="H407" s="172" t="s">
        <v>234</v>
      </c>
      <c r="I407" s="143" t="s">
        <v>38</v>
      </c>
      <c r="J407" s="143" t="s">
        <v>541</v>
      </c>
    </row>
    <row r="408" spans="1:10" ht="12.75">
      <c r="A408" s="133">
        <v>403</v>
      </c>
      <c r="B408" s="126" t="s">
        <v>1012</v>
      </c>
      <c r="C408" s="127" t="s">
        <v>1013</v>
      </c>
      <c r="D408" s="143" t="s">
        <v>605</v>
      </c>
      <c r="E408" s="143" t="s">
        <v>839</v>
      </c>
      <c r="F408" s="171">
        <v>53657274.46</v>
      </c>
      <c r="G408" s="171">
        <f t="shared" si="6"/>
        <v>38840569.319713436</v>
      </c>
      <c r="H408" s="172" t="s">
        <v>234</v>
      </c>
      <c r="I408" s="143" t="s">
        <v>38</v>
      </c>
      <c r="J408" s="143" t="s">
        <v>900</v>
      </c>
    </row>
    <row r="409" spans="1:10" ht="12.75">
      <c r="A409" s="133">
        <v>404</v>
      </c>
      <c r="B409" s="126" t="s">
        <v>1440</v>
      </c>
      <c r="C409" s="127" t="s">
        <v>1441</v>
      </c>
      <c r="D409" s="143" t="s">
        <v>605</v>
      </c>
      <c r="E409" s="143" t="s">
        <v>839</v>
      </c>
      <c r="F409" s="171">
        <v>53229551.04</v>
      </c>
      <c r="G409" s="171">
        <f t="shared" si="6"/>
        <v>38530955.73401856</v>
      </c>
      <c r="H409" s="172" t="s">
        <v>2144</v>
      </c>
      <c r="I409" s="143" t="s">
        <v>2145</v>
      </c>
      <c r="J409" s="143" t="s">
        <v>541</v>
      </c>
    </row>
    <row r="410" spans="1:10" ht="12.75">
      <c r="A410" s="133">
        <v>405</v>
      </c>
      <c r="B410" s="126" t="s">
        <v>2003</v>
      </c>
      <c r="C410" s="127" t="s">
        <v>2004</v>
      </c>
      <c r="D410" s="143" t="s">
        <v>605</v>
      </c>
      <c r="E410" s="143" t="s">
        <v>839</v>
      </c>
      <c r="F410" s="171">
        <v>51207374.4</v>
      </c>
      <c r="G410" s="171">
        <f t="shared" si="6"/>
        <v>37067174.8626816</v>
      </c>
      <c r="H410" s="172" t="s">
        <v>234</v>
      </c>
      <c r="I410" s="143" t="s">
        <v>38</v>
      </c>
      <c r="J410" s="143" t="s">
        <v>541</v>
      </c>
    </row>
    <row r="411" spans="1:10" ht="12.75">
      <c r="A411" s="133">
        <v>406</v>
      </c>
      <c r="B411" s="126" t="s">
        <v>1846</v>
      </c>
      <c r="C411" s="127" t="s">
        <v>1847</v>
      </c>
      <c r="D411" s="143" t="s">
        <v>605</v>
      </c>
      <c r="E411" s="143" t="s">
        <v>839</v>
      </c>
      <c r="F411" s="171">
        <v>50508766.8</v>
      </c>
      <c r="G411" s="171">
        <f t="shared" si="6"/>
        <v>36561477.9709152</v>
      </c>
      <c r="H411" s="172" t="s">
        <v>234</v>
      </c>
      <c r="I411" s="143" t="s">
        <v>869</v>
      </c>
      <c r="J411" s="143" t="s">
        <v>541</v>
      </c>
    </row>
    <row r="412" spans="1:10" ht="12.75">
      <c r="A412" s="133">
        <v>407</v>
      </c>
      <c r="B412" s="126" t="s">
        <v>1601</v>
      </c>
      <c r="C412" s="127" t="s">
        <v>1602</v>
      </c>
      <c r="D412" s="143" t="s">
        <v>605</v>
      </c>
      <c r="E412" s="143" t="s">
        <v>839</v>
      </c>
      <c r="F412" s="171">
        <v>49618922.25</v>
      </c>
      <c r="G412" s="171">
        <f t="shared" si="6"/>
        <v>35917351.535574</v>
      </c>
      <c r="H412" s="172" t="s">
        <v>1969</v>
      </c>
      <c r="I412" s="143" t="s">
        <v>1970</v>
      </c>
      <c r="J412" s="143" t="s">
        <v>541</v>
      </c>
    </row>
    <row r="413" spans="1:10" ht="12.75">
      <c r="A413" s="133">
        <v>408</v>
      </c>
      <c r="B413" s="126" t="s">
        <v>1399</v>
      </c>
      <c r="C413" s="127" t="s">
        <v>1400</v>
      </c>
      <c r="D413" s="143" t="s">
        <v>605</v>
      </c>
      <c r="E413" s="143" t="s">
        <v>839</v>
      </c>
      <c r="F413" s="171">
        <v>48224877</v>
      </c>
      <c r="G413" s="171">
        <f t="shared" si="6"/>
        <v>34908252.364728</v>
      </c>
      <c r="H413" s="172" t="s">
        <v>234</v>
      </c>
      <c r="I413" s="143" t="s">
        <v>38</v>
      </c>
      <c r="J413" s="143" t="s">
        <v>541</v>
      </c>
    </row>
    <row r="414" spans="1:10" ht="12.75">
      <c r="A414" s="133">
        <v>409</v>
      </c>
      <c r="B414" s="126" t="s">
        <v>1854</v>
      </c>
      <c r="C414" s="127" t="s">
        <v>1855</v>
      </c>
      <c r="D414" s="143" t="s">
        <v>605</v>
      </c>
      <c r="E414" s="143" t="s">
        <v>839</v>
      </c>
      <c r="F414" s="171">
        <v>48128191</v>
      </c>
      <c r="G414" s="171">
        <f t="shared" si="6"/>
        <v>34838264.850024</v>
      </c>
      <c r="H414" s="172" t="s">
        <v>1952</v>
      </c>
      <c r="I414" s="143" t="s">
        <v>1983</v>
      </c>
      <c r="J414" s="143" t="s">
        <v>541</v>
      </c>
    </row>
    <row r="415" spans="1:10" ht="12.75">
      <c r="A415" s="133">
        <v>410</v>
      </c>
      <c r="B415" s="126" t="s">
        <v>1470</v>
      </c>
      <c r="C415" s="127" t="s">
        <v>1471</v>
      </c>
      <c r="D415" s="143" t="s">
        <v>605</v>
      </c>
      <c r="E415" s="143" t="s">
        <v>927</v>
      </c>
      <c r="F415" s="171">
        <v>47820124.78</v>
      </c>
      <c r="G415" s="171">
        <f t="shared" si="6"/>
        <v>34615266.80374992</v>
      </c>
      <c r="H415" s="172" t="s">
        <v>234</v>
      </c>
      <c r="I415" s="143" t="s">
        <v>38</v>
      </c>
      <c r="J415" s="143" t="s">
        <v>541</v>
      </c>
    </row>
    <row r="416" spans="1:10" ht="12.75">
      <c r="A416" s="133">
        <v>411</v>
      </c>
      <c r="B416" s="126" t="s">
        <v>1704</v>
      </c>
      <c r="C416" s="127" t="s">
        <v>1705</v>
      </c>
      <c r="D416" s="143" t="s">
        <v>605</v>
      </c>
      <c r="E416" s="143" t="s">
        <v>839</v>
      </c>
      <c r="F416" s="171">
        <v>46004466.275</v>
      </c>
      <c r="G416" s="171">
        <f t="shared" si="6"/>
        <v>33300976.9756866</v>
      </c>
      <c r="H416" s="172" t="s">
        <v>234</v>
      </c>
      <c r="I416" s="143" t="s">
        <v>38</v>
      </c>
      <c r="J416" s="143" t="s">
        <v>541</v>
      </c>
    </row>
    <row r="417" spans="1:10" ht="12.75">
      <c r="A417" s="133">
        <v>412</v>
      </c>
      <c r="B417" s="126" t="s">
        <v>1454</v>
      </c>
      <c r="C417" s="127" t="s">
        <v>1455</v>
      </c>
      <c r="D417" s="143" t="s">
        <v>605</v>
      </c>
      <c r="E417" s="143" t="s">
        <v>839</v>
      </c>
      <c r="F417" s="171">
        <v>45382352.48</v>
      </c>
      <c r="G417" s="171">
        <f t="shared" si="6"/>
        <v>32850651.195582714</v>
      </c>
      <c r="H417" s="172" t="s">
        <v>1889</v>
      </c>
      <c r="I417" s="143" t="s">
        <v>1893</v>
      </c>
      <c r="J417" s="143" t="s">
        <v>541</v>
      </c>
    </row>
    <row r="418" spans="1:10" ht="12.75">
      <c r="A418" s="133">
        <v>413</v>
      </c>
      <c r="B418" s="126" t="s">
        <v>870</v>
      </c>
      <c r="C418" s="127" t="s">
        <v>871</v>
      </c>
      <c r="D418" s="143" t="s">
        <v>605</v>
      </c>
      <c r="E418" s="143" t="s">
        <v>839</v>
      </c>
      <c r="F418" s="171">
        <v>45099483.53</v>
      </c>
      <c r="G418" s="171">
        <f t="shared" si="6"/>
        <v>32645892.54595992</v>
      </c>
      <c r="H418" s="172" t="s">
        <v>234</v>
      </c>
      <c r="I418" s="143" t="s">
        <v>38</v>
      </c>
      <c r="J418" s="143" t="s">
        <v>541</v>
      </c>
    </row>
    <row r="419" spans="1:10" ht="12.75">
      <c r="A419" s="133">
        <v>414</v>
      </c>
      <c r="B419" s="126" t="s">
        <v>1365</v>
      </c>
      <c r="C419" s="127" t="s">
        <v>1366</v>
      </c>
      <c r="D419" s="143" t="s">
        <v>104</v>
      </c>
      <c r="E419" s="143" t="s">
        <v>927</v>
      </c>
      <c r="F419" s="171">
        <v>44943373.965</v>
      </c>
      <c r="G419" s="171">
        <f t="shared" si="6"/>
        <v>32532890.45180076</v>
      </c>
      <c r="H419" s="172" t="s">
        <v>234</v>
      </c>
      <c r="I419" s="143" t="s">
        <v>38</v>
      </c>
      <c r="J419" s="143" t="s">
        <v>541</v>
      </c>
    </row>
    <row r="420" spans="1:10" ht="12.75">
      <c r="A420" s="133">
        <v>415</v>
      </c>
      <c r="B420" s="126" t="s">
        <v>967</v>
      </c>
      <c r="C420" s="127" t="s">
        <v>968</v>
      </c>
      <c r="D420" s="143" t="s">
        <v>605</v>
      </c>
      <c r="E420" s="143" t="s">
        <v>839</v>
      </c>
      <c r="F420" s="171">
        <v>44435645.54</v>
      </c>
      <c r="G420" s="171">
        <f t="shared" si="6"/>
        <v>32165364.123166557</v>
      </c>
      <c r="H420" s="172" t="s">
        <v>1969</v>
      </c>
      <c r="I420" s="143" t="s">
        <v>1970</v>
      </c>
      <c r="J420" s="143" t="s">
        <v>900</v>
      </c>
    </row>
    <row r="421" spans="1:10" ht="12.75">
      <c r="A421" s="133">
        <v>416</v>
      </c>
      <c r="B421" s="126" t="s">
        <v>1397</v>
      </c>
      <c r="C421" s="127" t="s">
        <v>1398</v>
      </c>
      <c r="D421" s="143" t="s">
        <v>605</v>
      </c>
      <c r="E421" s="143" t="s">
        <v>839</v>
      </c>
      <c r="F421" s="171">
        <v>42691429.08</v>
      </c>
      <c r="G421" s="171">
        <f t="shared" si="6"/>
        <v>30902788.619565118</v>
      </c>
      <c r="H421" s="172" t="s">
        <v>2129</v>
      </c>
      <c r="I421" s="143" t="s">
        <v>2137</v>
      </c>
      <c r="J421" s="143" t="s">
        <v>900</v>
      </c>
    </row>
    <row r="422" spans="1:10" ht="12.75">
      <c r="A422" s="133">
        <v>417</v>
      </c>
      <c r="B422" s="126" t="s">
        <v>1034</v>
      </c>
      <c r="C422" s="127" t="s">
        <v>1035</v>
      </c>
      <c r="D422" s="143" t="s">
        <v>605</v>
      </c>
      <c r="E422" s="143" t="s">
        <v>839</v>
      </c>
      <c r="F422" s="171">
        <v>42631410</v>
      </c>
      <c r="G422" s="171">
        <f t="shared" si="6"/>
        <v>30859342.968239997</v>
      </c>
      <c r="H422" s="172" t="s">
        <v>234</v>
      </c>
      <c r="I422" s="143" t="s">
        <v>38</v>
      </c>
      <c r="J422" s="143" t="s">
        <v>541</v>
      </c>
    </row>
    <row r="423" spans="1:10" ht="12.75">
      <c r="A423" s="133">
        <v>418</v>
      </c>
      <c r="B423" s="126" t="s">
        <v>1347</v>
      </c>
      <c r="C423" s="127" t="s">
        <v>1348</v>
      </c>
      <c r="D423" s="143" t="s">
        <v>605</v>
      </c>
      <c r="E423" s="143" t="s">
        <v>927</v>
      </c>
      <c r="F423" s="171">
        <v>42408373.41</v>
      </c>
      <c r="G423" s="171">
        <f t="shared" si="6"/>
        <v>30697894.810056236</v>
      </c>
      <c r="H423" s="172" t="s">
        <v>234</v>
      </c>
      <c r="I423" s="143" t="s">
        <v>38</v>
      </c>
      <c r="J423" s="143" t="s">
        <v>541</v>
      </c>
    </row>
    <row r="424" spans="1:10" ht="12.75">
      <c r="A424" s="133">
        <v>419</v>
      </c>
      <c r="B424" s="126" t="s">
        <v>1467</v>
      </c>
      <c r="C424" s="127" t="s">
        <v>1468</v>
      </c>
      <c r="D424" s="143" t="s">
        <v>1113</v>
      </c>
      <c r="E424" s="143" t="s">
        <v>504</v>
      </c>
      <c r="F424" s="171">
        <v>39750000</v>
      </c>
      <c r="G424" s="171">
        <f t="shared" si="6"/>
        <v>28773593.999999996</v>
      </c>
      <c r="H424" s="172" t="s">
        <v>234</v>
      </c>
      <c r="I424" s="143" t="s">
        <v>38</v>
      </c>
      <c r="J424" s="143" t="s">
        <v>541</v>
      </c>
    </row>
    <row r="425" spans="1:10" ht="12.75">
      <c r="A425" s="133">
        <v>420</v>
      </c>
      <c r="B425" s="126" t="s">
        <v>1128</v>
      </c>
      <c r="C425" s="127" t="s">
        <v>1129</v>
      </c>
      <c r="D425" s="143" t="s">
        <v>605</v>
      </c>
      <c r="E425" s="143" t="s">
        <v>839</v>
      </c>
      <c r="F425" s="171">
        <v>38713383.75</v>
      </c>
      <c r="G425" s="171">
        <f t="shared" si="6"/>
        <v>28023224.814809997</v>
      </c>
      <c r="H425" s="172" t="s">
        <v>1889</v>
      </c>
      <c r="I425" s="143" t="s">
        <v>1893</v>
      </c>
      <c r="J425" s="143" t="s">
        <v>541</v>
      </c>
    </row>
    <row r="426" spans="1:10" ht="12.75">
      <c r="A426" s="133">
        <v>421</v>
      </c>
      <c r="B426" s="126" t="s">
        <v>969</v>
      </c>
      <c r="C426" s="127" t="s">
        <v>970</v>
      </c>
      <c r="D426" s="143" t="s">
        <v>605</v>
      </c>
      <c r="E426" s="143" t="s">
        <v>839</v>
      </c>
      <c r="F426" s="171">
        <v>37754130.26</v>
      </c>
      <c r="G426" s="171">
        <f t="shared" si="6"/>
        <v>27328855.746524636</v>
      </c>
      <c r="H426" s="172" t="s">
        <v>234</v>
      </c>
      <c r="I426" s="143" t="s">
        <v>38</v>
      </c>
      <c r="J426" s="143" t="s">
        <v>541</v>
      </c>
    </row>
    <row r="427" spans="1:10" ht="12.75">
      <c r="A427" s="133">
        <v>422</v>
      </c>
      <c r="B427" s="126" t="s">
        <v>2114</v>
      </c>
      <c r="C427" s="127" t="s">
        <v>2115</v>
      </c>
      <c r="D427" s="143" t="s">
        <v>605</v>
      </c>
      <c r="E427" s="143" t="s">
        <v>839</v>
      </c>
      <c r="F427" s="171">
        <v>37719089.2</v>
      </c>
      <c r="G427" s="171">
        <f t="shared" si="6"/>
        <v>27303490.7846688</v>
      </c>
      <c r="H427" s="172" t="s">
        <v>234</v>
      </c>
      <c r="I427" s="143" t="s">
        <v>38</v>
      </c>
      <c r="J427" s="143" t="s">
        <v>541</v>
      </c>
    </row>
    <row r="428" spans="1:10" ht="12.75">
      <c r="A428" s="133">
        <v>423</v>
      </c>
      <c r="B428" s="126" t="s">
        <v>1587</v>
      </c>
      <c r="C428" s="127" t="s">
        <v>1588</v>
      </c>
      <c r="D428" s="143" t="s">
        <v>605</v>
      </c>
      <c r="E428" s="143" t="s">
        <v>839</v>
      </c>
      <c r="F428" s="171">
        <v>37642077</v>
      </c>
      <c r="G428" s="171">
        <f t="shared" si="6"/>
        <v>27247744.425527997</v>
      </c>
      <c r="H428" s="172" t="s">
        <v>234</v>
      </c>
      <c r="I428" s="143" t="s">
        <v>38</v>
      </c>
      <c r="J428" s="143" t="s">
        <v>541</v>
      </c>
    </row>
    <row r="429" spans="1:10" ht="12.75">
      <c r="A429" s="133">
        <v>424</v>
      </c>
      <c r="B429" s="126" t="s">
        <v>950</v>
      </c>
      <c r="C429" s="127" t="s">
        <v>951</v>
      </c>
      <c r="D429" s="143" t="s">
        <v>605</v>
      </c>
      <c r="E429" s="143" t="s">
        <v>839</v>
      </c>
      <c r="F429" s="171">
        <v>35017907.46</v>
      </c>
      <c r="G429" s="171">
        <f t="shared" si="6"/>
        <v>25348202.56562544</v>
      </c>
      <c r="H429" s="172" t="s">
        <v>234</v>
      </c>
      <c r="I429" s="143" t="s">
        <v>38</v>
      </c>
      <c r="J429" s="143" t="s">
        <v>541</v>
      </c>
    </row>
    <row r="430" spans="1:10" ht="12.75">
      <c r="A430" s="133">
        <v>425</v>
      </c>
      <c r="B430" s="126" t="s">
        <v>1611</v>
      </c>
      <c r="C430" s="127" t="s">
        <v>1612</v>
      </c>
      <c r="D430" s="143" t="s">
        <v>605</v>
      </c>
      <c r="E430" s="143" t="s">
        <v>839</v>
      </c>
      <c r="F430" s="171">
        <v>34026580.35</v>
      </c>
      <c r="G430" s="171">
        <f t="shared" si="6"/>
        <v>24630616.5584724</v>
      </c>
      <c r="H430" s="172" t="s">
        <v>234</v>
      </c>
      <c r="I430" s="143" t="s">
        <v>38</v>
      </c>
      <c r="J430" s="143" t="s">
        <v>541</v>
      </c>
    </row>
    <row r="431" spans="1:10" ht="12.75">
      <c r="A431" s="133">
        <v>426</v>
      </c>
      <c r="B431" s="121" t="s">
        <v>960</v>
      </c>
      <c r="C431" s="130" t="s">
        <v>961</v>
      </c>
      <c r="D431" s="144" t="s">
        <v>605</v>
      </c>
      <c r="E431" s="144" t="s">
        <v>839</v>
      </c>
      <c r="F431" s="169">
        <v>33605066.225</v>
      </c>
      <c r="G431" s="169">
        <f t="shared" si="6"/>
        <v>24325497.6578934</v>
      </c>
      <c r="H431" s="170" t="s">
        <v>1474</v>
      </c>
      <c r="I431" s="144" t="s">
        <v>1108</v>
      </c>
      <c r="J431" s="144" t="s">
        <v>900</v>
      </c>
    </row>
    <row r="432" spans="1:10" ht="12.75">
      <c r="A432" s="133">
        <v>427</v>
      </c>
      <c r="B432" s="126" t="s">
        <v>1138</v>
      </c>
      <c r="C432" s="127" t="s">
        <v>1139</v>
      </c>
      <c r="D432" s="143" t="s">
        <v>605</v>
      </c>
      <c r="E432" s="143" t="s">
        <v>839</v>
      </c>
      <c r="F432" s="171">
        <v>32495003.58</v>
      </c>
      <c r="G432" s="171">
        <f t="shared" si="6"/>
        <v>23521963.27143312</v>
      </c>
      <c r="H432" s="172" t="s">
        <v>234</v>
      </c>
      <c r="I432" s="143" t="s">
        <v>38</v>
      </c>
      <c r="J432" s="143" t="s">
        <v>541</v>
      </c>
    </row>
    <row r="433" spans="1:10" ht="12.75">
      <c r="A433" s="133">
        <v>428</v>
      </c>
      <c r="B433" s="126" t="s">
        <v>1509</v>
      </c>
      <c r="C433" s="127" t="s">
        <v>1510</v>
      </c>
      <c r="D433" s="143" t="s">
        <v>605</v>
      </c>
      <c r="E433" s="143" t="s">
        <v>839</v>
      </c>
      <c r="F433" s="171">
        <v>32144559.56</v>
      </c>
      <c r="G433" s="171">
        <f t="shared" si="6"/>
        <v>23268289.46133984</v>
      </c>
      <c r="H433" s="172" t="s">
        <v>234</v>
      </c>
      <c r="I433" s="143" t="s">
        <v>38</v>
      </c>
      <c r="J433" s="143" t="s">
        <v>541</v>
      </c>
    </row>
    <row r="434" spans="1:10" ht="12.75">
      <c r="A434" s="133">
        <v>429</v>
      </c>
      <c r="B434" s="126" t="s">
        <v>1919</v>
      </c>
      <c r="C434" s="127" t="s">
        <v>1920</v>
      </c>
      <c r="D434" s="143" t="s">
        <v>605</v>
      </c>
      <c r="E434" s="143" t="s">
        <v>839</v>
      </c>
      <c r="F434" s="171">
        <v>31890321.84</v>
      </c>
      <c r="G434" s="171">
        <f t="shared" si="6"/>
        <v>23084255.928389758</v>
      </c>
      <c r="H434" s="172" t="s">
        <v>2146</v>
      </c>
      <c r="I434" s="143" t="s">
        <v>2147</v>
      </c>
      <c r="J434" s="143" t="s">
        <v>541</v>
      </c>
    </row>
    <row r="435" spans="1:10" ht="12.75">
      <c r="A435" s="133">
        <v>430</v>
      </c>
      <c r="B435" s="126" t="s">
        <v>1337</v>
      </c>
      <c r="C435" s="127" t="s">
        <v>1338</v>
      </c>
      <c r="D435" s="143" t="s">
        <v>605</v>
      </c>
      <c r="E435" s="143" t="s">
        <v>839</v>
      </c>
      <c r="F435" s="171">
        <v>31767234.08</v>
      </c>
      <c r="G435" s="171">
        <f t="shared" si="6"/>
        <v>22995157.130085118</v>
      </c>
      <c r="H435" s="172" t="s">
        <v>234</v>
      </c>
      <c r="I435" s="143" t="s">
        <v>38</v>
      </c>
      <c r="J435" s="143" t="s">
        <v>541</v>
      </c>
    </row>
    <row r="436" spans="1:10" ht="12.75">
      <c r="A436" s="133">
        <v>431</v>
      </c>
      <c r="B436" s="126" t="s">
        <v>1446</v>
      </c>
      <c r="C436" s="127" t="s">
        <v>1447</v>
      </c>
      <c r="D436" s="143" t="s">
        <v>605</v>
      </c>
      <c r="E436" s="143" t="s">
        <v>839</v>
      </c>
      <c r="F436" s="171">
        <v>30581142</v>
      </c>
      <c r="G436" s="171">
        <f t="shared" si="6"/>
        <v>22136587.772687998</v>
      </c>
      <c r="H436" s="172" t="s">
        <v>1969</v>
      </c>
      <c r="I436" s="143" t="s">
        <v>1970</v>
      </c>
      <c r="J436" s="143" t="s">
        <v>541</v>
      </c>
    </row>
    <row r="437" spans="1:10" ht="12.75">
      <c r="A437" s="133">
        <v>432</v>
      </c>
      <c r="B437" s="126" t="s">
        <v>1077</v>
      </c>
      <c r="C437" s="127" t="s">
        <v>1078</v>
      </c>
      <c r="D437" s="143" t="s">
        <v>605</v>
      </c>
      <c r="E437" s="143" t="s">
        <v>839</v>
      </c>
      <c r="F437" s="171">
        <v>30313385.1</v>
      </c>
      <c r="G437" s="171">
        <f t="shared" si="6"/>
        <v>21942768.1920264</v>
      </c>
      <c r="H437" s="172" t="s">
        <v>2129</v>
      </c>
      <c r="I437" s="143" t="s">
        <v>2137</v>
      </c>
      <c r="J437" s="143" t="s">
        <v>900</v>
      </c>
    </row>
    <row r="438" spans="1:10" ht="12.75">
      <c r="A438" s="133">
        <v>433</v>
      </c>
      <c r="B438" s="126" t="s">
        <v>1664</v>
      </c>
      <c r="C438" s="127" t="s">
        <v>1665</v>
      </c>
      <c r="D438" s="143" t="s">
        <v>605</v>
      </c>
      <c r="E438" s="143" t="s">
        <v>839</v>
      </c>
      <c r="F438" s="171">
        <v>29038973.38</v>
      </c>
      <c r="G438" s="171">
        <f t="shared" si="6"/>
        <v>21020267.42674032</v>
      </c>
      <c r="H438" s="172" t="s">
        <v>234</v>
      </c>
      <c r="I438" s="143" t="s">
        <v>38</v>
      </c>
      <c r="J438" s="143" t="s">
        <v>541</v>
      </c>
    </row>
    <row r="439" spans="1:10" ht="12.75">
      <c r="A439" s="133">
        <v>434</v>
      </c>
      <c r="B439" s="126" t="s">
        <v>1685</v>
      </c>
      <c r="C439" s="127" t="s">
        <v>1686</v>
      </c>
      <c r="D439" s="143" t="s">
        <v>605</v>
      </c>
      <c r="E439" s="143" t="s">
        <v>839</v>
      </c>
      <c r="F439" s="171">
        <v>28705725</v>
      </c>
      <c r="G439" s="171">
        <f t="shared" si="6"/>
        <v>20779040.9214</v>
      </c>
      <c r="H439" s="172" t="s">
        <v>234</v>
      </c>
      <c r="I439" s="143" t="s">
        <v>38</v>
      </c>
      <c r="J439" s="143" t="s">
        <v>541</v>
      </c>
    </row>
    <row r="440" spans="1:10" ht="12.75">
      <c r="A440" s="133">
        <v>435</v>
      </c>
      <c r="B440" s="126" t="s">
        <v>1838</v>
      </c>
      <c r="C440" s="127" t="s">
        <v>1839</v>
      </c>
      <c r="D440" s="143" t="s">
        <v>605</v>
      </c>
      <c r="E440" s="143" t="s">
        <v>839</v>
      </c>
      <c r="F440" s="171">
        <v>28645322.09</v>
      </c>
      <c r="G440" s="171">
        <f t="shared" si="6"/>
        <v>20735317.42935576</v>
      </c>
      <c r="H440" s="172" t="s">
        <v>234</v>
      </c>
      <c r="I440" s="143" t="s">
        <v>38</v>
      </c>
      <c r="J440" s="143" t="s">
        <v>541</v>
      </c>
    </row>
    <row r="441" spans="1:10" ht="12.75">
      <c r="A441" s="133">
        <v>436</v>
      </c>
      <c r="B441" s="126" t="s">
        <v>1696</v>
      </c>
      <c r="C441" s="127" t="s">
        <v>1697</v>
      </c>
      <c r="D441" s="143" t="s">
        <v>605</v>
      </c>
      <c r="E441" s="143" t="s">
        <v>2203</v>
      </c>
      <c r="F441" s="171">
        <v>28500188.09</v>
      </c>
      <c r="G441" s="171">
        <f t="shared" si="6"/>
        <v>20630260.15157976</v>
      </c>
      <c r="H441" s="172" t="s">
        <v>234</v>
      </c>
      <c r="I441" s="143" t="s">
        <v>1031</v>
      </c>
      <c r="J441" s="143" t="s">
        <v>541</v>
      </c>
    </row>
    <row r="442" spans="1:10" ht="12.75">
      <c r="A442" s="133">
        <v>437</v>
      </c>
      <c r="B442" s="126" t="s">
        <v>1650</v>
      </c>
      <c r="C442" s="127" t="s">
        <v>1651</v>
      </c>
      <c r="D442" s="143" t="s">
        <v>605</v>
      </c>
      <c r="E442" s="143" t="s">
        <v>680</v>
      </c>
      <c r="F442" s="171">
        <v>26051640.34</v>
      </c>
      <c r="G442" s="171">
        <f t="shared" si="6"/>
        <v>18857844.583073758</v>
      </c>
      <c r="H442" s="172" t="s">
        <v>234</v>
      </c>
      <c r="I442" s="143" t="s">
        <v>38</v>
      </c>
      <c r="J442" s="143" t="s">
        <v>541</v>
      </c>
    </row>
    <row r="443" spans="1:10" ht="12.75">
      <c r="A443" s="133">
        <v>438</v>
      </c>
      <c r="B443" s="126" t="s">
        <v>1160</v>
      </c>
      <c r="C443" s="127" t="s">
        <v>1161</v>
      </c>
      <c r="D443" s="143" t="s">
        <v>605</v>
      </c>
      <c r="E443" s="143" t="s">
        <v>839</v>
      </c>
      <c r="F443" s="171">
        <v>25345357.2</v>
      </c>
      <c r="G443" s="171">
        <f t="shared" si="6"/>
        <v>18346591.6442208</v>
      </c>
      <c r="H443" s="172" t="s">
        <v>234</v>
      </c>
      <c r="I443" s="143" t="s">
        <v>38</v>
      </c>
      <c r="J443" s="143" t="s">
        <v>541</v>
      </c>
    </row>
    <row r="444" spans="1:10" ht="12.75">
      <c r="A444" s="133">
        <v>439</v>
      </c>
      <c r="B444" s="126" t="s">
        <v>863</v>
      </c>
      <c r="C444" s="127" t="s">
        <v>864</v>
      </c>
      <c r="D444" s="143" t="s">
        <v>605</v>
      </c>
      <c r="E444" s="143" t="s">
        <v>839</v>
      </c>
      <c r="F444" s="171">
        <v>24566190.3</v>
      </c>
      <c r="G444" s="171">
        <f t="shared" si="6"/>
        <v>17782580.7753192</v>
      </c>
      <c r="H444" s="172" t="s">
        <v>2204</v>
      </c>
      <c r="I444" s="143" t="s">
        <v>2205</v>
      </c>
      <c r="J444" s="143" t="s">
        <v>541</v>
      </c>
    </row>
    <row r="445" spans="1:10" ht="12.75">
      <c r="A445" s="133">
        <v>440</v>
      </c>
      <c r="B445" s="126" t="s">
        <v>1708</v>
      </c>
      <c r="C445" s="127" t="s">
        <v>1709</v>
      </c>
      <c r="D445" s="143" t="s">
        <v>605</v>
      </c>
      <c r="E445" s="143" t="s">
        <v>939</v>
      </c>
      <c r="F445" s="171">
        <v>23770986.62</v>
      </c>
      <c r="G445" s="171">
        <f t="shared" si="6"/>
        <v>17206961.45869968</v>
      </c>
      <c r="H445" s="172" t="s">
        <v>2129</v>
      </c>
      <c r="I445" s="143" t="s">
        <v>2137</v>
      </c>
      <c r="J445" s="143" t="s">
        <v>541</v>
      </c>
    </row>
    <row r="446" spans="1:10" ht="12.75">
      <c r="A446" s="133">
        <v>441</v>
      </c>
      <c r="B446" s="126" t="s">
        <v>1472</v>
      </c>
      <c r="C446" s="127" t="s">
        <v>1473</v>
      </c>
      <c r="D446" s="143" t="s">
        <v>605</v>
      </c>
      <c r="E446" s="143" t="s">
        <v>839</v>
      </c>
      <c r="F446" s="171">
        <v>22574362.61</v>
      </c>
      <c r="G446" s="171">
        <f t="shared" si="6"/>
        <v>16340768.416325038</v>
      </c>
      <c r="H446" s="172" t="s">
        <v>2206</v>
      </c>
      <c r="I446" s="143" t="s">
        <v>2207</v>
      </c>
      <c r="J446" s="143" t="s">
        <v>541</v>
      </c>
    </row>
    <row r="447" spans="1:10" ht="12.75">
      <c r="A447" s="133">
        <v>442</v>
      </c>
      <c r="B447" s="126" t="s">
        <v>937</v>
      </c>
      <c r="C447" s="127" t="s">
        <v>938</v>
      </c>
      <c r="D447" s="143" t="s">
        <v>605</v>
      </c>
      <c r="E447" s="143" t="s">
        <v>939</v>
      </c>
      <c r="F447" s="171">
        <v>21634194.625</v>
      </c>
      <c r="G447" s="171">
        <f t="shared" si="6"/>
        <v>15660214.658031</v>
      </c>
      <c r="H447" s="172" t="s">
        <v>2208</v>
      </c>
      <c r="I447" s="143" t="s">
        <v>2209</v>
      </c>
      <c r="J447" s="143" t="s">
        <v>541</v>
      </c>
    </row>
    <row r="448" spans="1:10" ht="12.75">
      <c r="A448" s="133">
        <v>443</v>
      </c>
      <c r="B448" s="126" t="s">
        <v>2007</v>
      </c>
      <c r="C448" s="127" t="s">
        <v>456</v>
      </c>
      <c r="D448" s="143" t="s">
        <v>2210</v>
      </c>
      <c r="E448" s="143" t="s">
        <v>504</v>
      </c>
      <c r="F448" s="171">
        <v>21469783.77</v>
      </c>
      <c r="G448" s="171">
        <f t="shared" si="6"/>
        <v>15541203.558887279</v>
      </c>
      <c r="H448" s="172" t="s">
        <v>1986</v>
      </c>
      <c r="I448" s="143" t="s">
        <v>1022</v>
      </c>
      <c r="J448" s="143" t="s">
        <v>541</v>
      </c>
    </row>
    <row r="449" spans="1:10" ht="12.75">
      <c r="A449" s="133">
        <v>444</v>
      </c>
      <c r="B449" s="126" t="s">
        <v>1068</v>
      </c>
      <c r="C449" s="127" t="s">
        <v>1069</v>
      </c>
      <c r="D449" s="143" t="s">
        <v>605</v>
      </c>
      <c r="E449" s="143" t="s">
        <v>839</v>
      </c>
      <c r="F449" s="171">
        <v>20915347.6</v>
      </c>
      <c r="G449" s="171">
        <f t="shared" si="6"/>
        <v>15139867.1751264</v>
      </c>
      <c r="H449" s="172" t="s">
        <v>234</v>
      </c>
      <c r="I449" s="143" t="s">
        <v>38</v>
      </c>
      <c r="J449" s="143" t="s">
        <v>541</v>
      </c>
    </row>
    <row r="450" spans="1:10" ht="12.75">
      <c r="A450" s="133">
        <v>445</v>
      </c>
      <c r="B450" s="126" t="s">
        <v>1134</v>
      </c>
      <c r="C450" s="127" t="s">
        <v>1135</v>
      </c>
      <c r="D450" s="143" t="s">
        <v>605</v>
      </c>
      <c r="E450" s="143" t="s">
        <v>839</v>
      </c>
      <c r="F450" s="171">
        <v>20725871.1</v>
      </c>
      <c r="G450" s="171">
        <f t="shared" si="6"/>
        <v>15002711.957930401</v>
      </c>
      <c r="H450" s="172" t="s">
        <v>2211</v>
      </c>
      <c r="I450" s="143" t="s">
        <v>2212</v>
      </c>
      <c r="J450" s="143" t="s">
        <v>541</v>
      </c>
    </row>
    <row r="451" spans="1:10" ht="12.75">
      <c r="A451" s="133">
        <v>446</v>
      </c>
      <c r="B451" s="126" t="s">
        <v>1333</v>
      </c>
      <c r="C451" s="127" t="s">
        <v>1334</v>
      </c>
      <c r="D451" s="143" t="s">
        <v>680</v>
      </c>
      <c r="E451" s="143" t="s">
        <v>839</v>
      </c>
      <c r="F451" s="171">
        <v>20339595.92</v>
      </c>
      <c r="G451" s="171">
        <f t="shared" si="6"/>
        <v>14723101.26103488</v>
      </c>
      <c r="H451" s="172" t="s">
        <v>234</v>
      </c>
      <c r="I451" s="143" t="s">
        <v>38</v>
      </c>
      <c r="J451" s="143" t="s">
        <v>541</v>
      </c>
    </row>
    <row r="452" spans="1:10" ht="12.75">
      <c r="A452" s="133">
        <v>447</v>
      </c>
      <c r="B452" s="126" t="s">
        <v>1424</v>
      </c>
      <c r="C452" s="127" t="s">
        <v>1425</v>
      </c>
      <c r="D452" s="143" t="s">
        <v>605</v>
      </c>
      <c r="E452" s="143" t="s">
        <v>839</v>
      </c>
      <c r="F452" s="171">
        <v>20199414.84</v>
      </c>
      <c r="G452" s="171">
        <f t="shared" si="6"/>
        <v>14621629.223741759</v>
      </c>
      <c r="H452" s="172" t="s">
        <v>2211</v>
      </c>
      <c r="I452" s="143" t="s">
        <v>2212</v>
      </c>
      <c r="J452" s="143" t="s">
        <v>541</v>
      </c>
    </row>
    <row r="453" spans="1:10" ht="12.75">
      <c r="A453" s="133">
        <v>448</v>
      </c>
      <c r="B453" s="126" t="s">
        <v>865</v>
      </c>
      <c r="C453" s="127" t="s">
        <v>866</v>
      </c>
      <c r="D453" s="143" t="s">
        <v>605</v>
      </c>
      <c r="E453" s="143" t="s">
        <v>839</v>
      </c>
      <c r="F453" s="171">
        <v>19468635.8</v>
      </c>
      <c r="G453" s="171">
        <f t="shared" si="6"/>
        <v>14092644.584731199</v>
      </c>
      <c r="H453" s="172" t="s">
        <v>234</v>
      </c>
      <c r="I453" s="143" t="s">
        <v>38</v>
      </c>
      <c r="J453" s="143" t="s">
        <v>900</v>
      </c>
    </row>
    <row r="454" spans="1:10" ht="12.75">
      <c r="A454" s="133">
        <v>449</v>
      </c>
      <c r="B454" s="126" t="s">
        <v>1531</v>
      </c>
      <c r="C454" s="127" t="s">
        <v>1532</v>
      </c>
      <c r="D454" s="143" t="s">
        <v>605</v>
      </c>
      <c r="E454" s="143" t="s">
        <v>839</v>
      </c>
      <c r="F454" s="171">
        <v>19310364.69</v>
      </c>
      <c r="G454" s="171">
        <f aca="true" t="shared" si="7" ref="G454:G478">F454*0.723864</f>
        <v>13978077.82596216</v>
      </c>
      <c r="H454" s="172" t="s">
        <v>234</v>
      </c>
      <c r="I454" s="143" t="s">
        <v>38</v>
      </c>
      <c r="J454" s="143" t="s">
        <v>541</v>
      </c>
    </row>
    <row r="455" spans="1:10" ht="12.75">
      <c r="A455" s="133">
        <v>450</v>
      </c>
      <c r="B455" s="126" t="s">
        <v>1842</v>
      </c>
      <c r="C455" s="127" t="s">
        <v>1843</v>
      </c>
      <c r="D455" s="143" t="s">
        <v>605</v>
      </c>
      <c r="E455" s="143" t="s">
        <v>839</v>
      </c>
      <c r="F455" s="171">
        <v>18981105.445</v>
      </c>
      <c r="G455" s="171">
        <f t="shared" si="7"/>
        <v>13739738.91183948</v>
      </c>
      <c r="H455" s="172" t="s">
        <v>234</v>
      </c>
      <c r="I455" s="143" t="s">
        <v>38</v>
      </c>
      <c r="J455" s="143" t="s">
        <v>541</v>
      </c>
    </row>
    <row r="456" spans="1:10" ht="12.75">
      <c r="A456" s="133">
        <v>451</v>
      </c>
      <c r="B456" s="126" t="s">
        <v>1724</v>
      </c>
      <c r="C456" s="127" t="s">
        <v>1725</v>
      </c>
      <c r="D456" s="143" t="s">
        <v>605</v>
      </c>
      <c r="E456" s="143" t="s">
        <v>839</v>
      </c>
      <c r="F456" s="171">
        <v>18967784.5</v>
      </c>
      <c r="G456" s="171">
        <f t="shared" si="7"/>
        <v>13730096.359307999</v>
      </c>
      <c r="H456" s="172" t="s">
        <v>1363</v>
      </c>
      <c r="I456" s="143" t="s">
        <v>1364</v>
      </c>
      <c r="J456" s="143" t="s">
        <v>541</v>
      </c>
    </row>
    <row r="457" spans="1:10" ht="12.75">
      <c r="A457" s="133">
        <v>452</v>
      </c>
      <c r="B457" s="126" t="s">
        <v>1167</v>
      </c>
      <c r="C457" s="127" t="s">
        <v>1168</v>
      </c>
      <c r="D457" s="143" t="s">
        <v>605</v>
      </c>
      <c r="E457" s="143" t="s">
        <v>2213</v>
      </c>
      <c r="F457" s="171">
        <v>18708721.29</v>
      </c>
      <c r="G457" s="171">
        <f t="shared" si="7"/>
        <v>13542569.82786456</v>
      </c>
      <c r="H457" s="172" t="s">
        <v>2214</v>
      </c>
      <c r="I457" s="143" t="s">
        <v>38</v>
      </c>
      <c r="J457" s="143" t="s">
        <v>541</v>
      </c>
    </row>
    <row r="458" spans="1:10" ht="12.75">
      <c r="A458" s="133">
        <v>453</v>
      </c>
      <c r="B458" s="126" t="s">
        <v>882</v>
      </c>
      <c r="C458" s="127" t="s">
        <v>883</v>
      </c>
      <c r="D458" s="143" t="s">
        <v>605</v>
      </c>
      <c r="E458" s="143" t="s">
        <v>839</v>
      </c>
      <c r="F458" s="171">
        <v>17871892.83</v>
      </c>
      <c r="G458" s="171">
        <f t="shared" si="7"/>
        <v>12936819.831495117</v>
      </c>
      <c r="H458" s="172" t="s">
        <v>2215</v>
      </c>
      <c r="I458" s="143" t="s">
        <v>2216</v>
      </c>
      <c r="J458" s="143" t="s">
        <v>541</v>
      </c>
    </row>
    <row r="459" spans="1:10" ht="12.75">
      <c r="A459" s="133">
        <v>454</v>
      </c>
      <c r="B459" s="126" t="s">
        <v>1343</v>
      </c>
      <c r="C459" s="127" t="s">
        <v>1344</v>
      </c>
      <c r="D459" s="143" t="s">
        <v>605</v>
      </c>
      <c r="E459" s="143" t="s">
        <v>839</v>
      </c>
      <c r="F459" s="171">
        <v>16081725.36</v>
      </c>
      <c r="G459" s="171">
        <f t="shared" si="7"/>
        <v>11640982.045991039</v>
      </c>
      <c r="H459" s="172" t="s">
        <v>1954</v>
      </c>
      <c r="I459" s="143" t="s">
        <v>928</v>
      </c>
      <c r="J459" s="143" t="s">
        <v>900</v>
      </c>
    </row>
    <row r="460" spans="1:10" ht="12.75">
      <c r="A460" s="133">
        <v>455</v>
      </c>
      <c r="B460" s="126" t="s">
        <v>1991</v>
      </c>
      <c r="C460" s="127" t="s">
        <v>1992</v>
      </c>
      <c r="D460" s="143" t="s">
        <v>605</v>
      </c>
      <c r="E460" s="143" t="s">
        <v>839</v>
      </c>
      <c r="F460" s="171">
        <v>15787420.115</v>
      </c>
      <c r="G460" s="171">
        <f t="shared" si="7"/>
        <v>11427945.074124359</v>
      </c>
      <c r="H460" s="172" t="s">
        <v>1954</v>
      </c>
      <c r="I460" s="143" t="s">
        <v>1987</v>
      </c>
      <c r="J460" s="143" t="s">
        <v>541</v>
      </c>
    </row>
    <row r="461" spans="1:10" ht="12.75">
      <c r="A461" s="133">
        <v>456</v>
      </c>
      <c r="B461" s="126" t="s">
        <v>917</v>
      </c>
      <c r="C461" s="127" t="s">
        <v>918</v>
      </c>
      <c r="D461" s="143" t="s">
        <v>605</v>
      </c>
      <c r="E461" s="143" t="s">
        <v>839</v>
      </c>
      <c r="F461" s="171">
        <v>14575763.78</v>
      </c>
      <c r="G461" s="171">
        <f t="shared" si="7"/>
        <v>10550870.672845919</v>
      </c>
      <c r="H461" s="172" t="s">
        <v>1962</v>
      </c>
      <c r="I461" s="143" t="s">
        <v>1963</v>
      </c>
      <c r="J461" s="143" t="s">
        <v>541</v>
      </c>
    </row>
    <row r="462" spans="1:10" ht="12.75">
      <c r="A462" s="133">
        <v>457</v>
      </c>
      <c r="B462" s="126" t="s">
        <v>1372</v>
      </c>
      <c r="C462" s="127" t="s">
        <v>1373</v>
      </c>
      <c r="D462" s="143" t="s">
        <v>605</v>
      </c>
      <c r="E462" s="143" t="s">
        <v>839</v>
      </c>
      <c r="F462" s="171">
        <v>14486475.6</v>
      </c>
      <c r="G462" s="171">
        <f t="shared" si="7"/>
        <v>10486238.173718398</v>
      </c>
      <c r="H462" s="172" t="s">
        <v>2437</v>
      </c>
      <c r="I462" s="143" t="s">
        <v>2438</v>
      </c>
      <c r="J462" s="143" t="s">
        <v>900</v>
      </c>
    </row>
    <row r="463" spans="1:10" ht="12.75">
      <c r="A463" s="133">
        <v>458</v>
      </c>
      <c r="B463" s="126" t="s">
        <v>1585</v>
      </c>
      <c r="C463" s="127" t="s">
        <v>1586</v>
      </c>
      <c r="D463" s="143" t="s">
        <v>605</v>
      </c>
      <c r="E463" s="143" t="s">
        <v>839</v>
      </c>
      <c r="F463" s="171">
        <v>14205031.68</v>
      </c>
      <c r="G463" s="171">
        <f t="shared" si="7"/>
        <v>10282511.05201152</v>
      </c>
      <c r="H463" s="172" t="s">
        <v>234</v>
      </c>
      <c r="I463" s="143" t="s">
        <v>38</v>
      </c>
      <c r="J463" s="143" t="s">
        <v>541</v>
      </c>
    </row>
    <row r="464" spans="1:10" ht="12.75">
      <c r="A464" s="133">
        <v>459</v>
      </c>
      <c r="B464" s="126" t="s">
        <v>1169</v>
      </c>
      <c r="C464" s="127" t="s">
        <v>1170</v>
      </c>
      <c r="D464" s="143" t="s">
        <v>605</v>
      </c>
      <c r="E464" s="143" t="s">
        <v>839</v>
      </c>
      <c r="F464" s="171">
        <v>12268564.02</v>
      </c>
      <c r="G464" s="171">
        <f t="shared" si="7"/>
        <v>8880771.825773278</v>
      </c>
      <c r="H464" s="172" t="s">
        <v>234</v>
      </c>
      <c r="I464" s="143" t="s">
        <v>38</v>
      </c>
      <c r="J464" s="143" t="s">
        <v>900</v>
      </c>
    </row>
    <row r="465" spans="1:10" ht="12.75">
      <c r="A465" s="133">
        <v>460</v>
      </c>
      <c r="B465" s="126" t="s">
        <v>1426</v>
      </c>
      <c r="C465" s="127" t="s">
        <v>1427</v>
      </c>
      <c r="D465" s="143" t="s">
        <v>605</v>
      </c>
      <c r="E465" s="143" t="s">
        <v>839</v>
      </c>
      <c r="F465" s="171">
        <v>12190044.39</v>
      </c>
      <c r="G465" s="171">
        <f t="shared" si="7"/>
        <v>8823934.29232296</v>
      </c>
      <c r="H465" s="172" t="s">
        <v>2439</v>
      </c>
      <c r="I465" s="143" t="s">
        <v>2440</v>
      </c>
      <c r="J465" s="143" t="s">
        <v>541</v>
      </c>
    </row>
    <row r="466" spans="1:10" ht="12.75">
      <c r="A466" s="133">
        <v>461</v>
      </c>
      <c r="B466" s="126" t="s">
        <v>1456</v>
      </c>
      <c r="C466" s="127" t="s">
        <v>1251</v>
      </c>
      <c r="D466" s="143" t="s">
        <v>605</v>
      </c>
      <c r="E466" s="143" t="s">
        <v>839</v>
      </c>
      <c r="F466" s="171">
        <v>12161309.76</v>
      </c>
      <c r="G466" s="171">
        <f t="shared" si="7"/>
        <v>8803134.32811264</v>
      </c>
      <c r="H466" s="172" t="s">
        <v>234</v>
      </c>
      <c r="I466" s="143" t="s">
        <v>38</v>
      </c>
      <c r="J466" s="143" t="s">
        <v>541</v>
      </c>
    </row>
    <row r="467" spans="1:10" ht="12.75">
      <c r="A467" s="133">
        <v>462</v>
      </c>
      <c r="B467" s="126" t="s">
        <v>1264</v>
      </c>
      <c r="C467" s="127" t="s">
        <v>1265</v>
      </c>
      <c r="D467" s="143" t="s">
        <v>605</v>
      </c>
      <c r="E467" s="143" t="s">
        <v>839</v>
      </c>
      <c r="F467" s="171">
        <v>11732981.35</v>
      </c>
      <c r="G467" s="171">
        <f t="shared" si="7"/>
        <v>8493082.811936399</v>
      </c>
      <c r="H467" s="172" t="s">
        <v>234</v>
      </c>
      <c r="I467" s="143" t="s">
        <v>38</v>
      </c>
      <c r="J467" s="143" t="s">
        <v>900</v>
      </c>
    </row>
    <row r="468" spans="1:10" ht="12.75">
      <c r="A468" s="133">
        <v>463</v>
      </c>
      <c r="B468" s="126" t="s">
        <v>1836</v>
      </c>
      <c r="C468" s="127" t="s">
        <v>1837</v>
      </c>
      <c r="D468" s="143" t="s">
        <v>605</v>
      </c>
      <c r="E468" s="143" t="s">
        <v>839</v>
      </c>
      <c r="F468" s="171">
        <v>11221280.78</v>
      </c>
      <c r="G468" s="171">
        <f t="shared" si="7"/>
        <v>8122681.190533919</v>
      </c>
      <c r="H468" s="172" t="s">
        <v>2144</v>
      </c>
      <c r="I468" s="143" t="s">
        <v>2145</v>
      </c>
      <c r="J468" s="143" t="s">
        <v>541</v>
      </c>
    </row>
    <row r="469" spans="1:10" ht="12.75">
      <c r="A469" s="133">
        <v>464</v>
      </c>
      <c r="B469" s="126" t="s">
        <v>1459</v>
      </c>
      <c r="C469" s="127" t="s">
        <v>1460</v>
      </c>
      <c r="D469" s="143" t="s">
        <v>605</v>
      </c>
      <c r="E469" s="143" t="s">
        <v>839</v>
      </c>
      <c r="F469" s="171">
        <v>11192317.29</v>
      </c>
      <c r="G469" s="171">
        <f t="shared" si="7"/>
        <v>8101715.562808559</v>
      </c>
      <c r="H469" s="172" t="s">
        <v>234</v>
      </c>
      <c r="I469" s="143" t="s">
        <v>38</v>
      </c>
      <c r="J469" s="143" t="s">
        <v>541</v>
      </c>
    </row>
    <row r="470" spans="1:10" ht="12.75">
      <c r="A470" s="133">
        <v>465</v>
      </c>
      <c r="B470" s="126" t="s">
        <v>1029</v>
      </c>
      <c r="C470" s="127" t="s">
        <v>1030</v>
      </c>
      <c r="D470" s="143" t="s">
        <v>605</v>
      </c>
      <c r="E470" s="143" t="s">
        <v>2221</v>
      </c>
      <c r="F470" s="171">
        <v>10729036.8</v>
      </c>
      <c r="G470" s="171">
        <f t="shared" si="7"/>
        <v>7766363.4941952</v>
      </c>
      <c r="H470" s="172" t="s">
        <v>234</v>
      </c>
      <c r="I470" s="143" t="s">
        <v>1031</v>
      </c>
      <c r="J470" s="143" t="s">
        <v>541</v>
      </c>
    </row>
    <row r="471" spans="1:10" ht="12.75">
      <c r="A471" s="133">
        <v>466</v>
      </c>
      <c r="B471" s="126" t="s">
        <v>1677</v>
      </c>
      <c r="C471" s="127" t="s">
        <v>1678</v>
      </c>
      <c r="D471" s="143" t="s">
        <v>605</v>
      </c>
      <c r="E471" s="143" t="s">
        <v>680</v>
      </c>
      <c r="F471" s="171">
        <v>10047642.3</v>
      </c>
      <c r="G471" s="171">
        <f t="shared" si="7"/>
        <v>7273126.5458472</v>
      </c>
      <c r="H471" s="172" t="s">
        <v>1962</v>
      </c>
      <c r="I471" s="143" t="s">
        <v>1963</v>
      </c>
      <c r="J471" s="143" t="s">
        <v>541</v>
      </c>
    </row>
    <row r="472" spans="1:10" ht="12.75">
      <c r="A472" s="133">
        <v>467</v>
      </c>
      <c r="B472" s="126" t="s">
        <v>1820</v>
      </c>
      <c r="C472" s="127" t="s">
        <v>1821</v>
      </c>
      <c r="D472" s="143" t="s">
        <v>605</v>
      </c>
      <c r="E472" s="143" t="s">
        <v>839</v>
      </c>
      <c r="F472" s="171">
        <v>8627113.04</v>
      </c>
      <c r="G472" s="171">
        <f t="shared" si="7"/>
        <v>6244856.553586559</v>
      </c>
      <c r="H472" s="172" t="s">
        <v>2222</v>
      </c>
      <c r="I472" s="143" t="s">
        <v>2223</v>
      </c>
      <c r="J472" s="143" t="s">
        <v>900</v>
      </c>
    </row>
    <row r="473" spans="1:10" ht="12.75">
      <c r="A473" s="133">
        <v>468</v>
      </c>
      <c r="B473" s="126" t="s">
        <v>1757</v>
      </c>
      <c r="C473" s="127" t="s">
        <v>1758</v>
      </c>
      <c r="D473" s="143" t="s">
        <v>605</v>
      </c>
      <c r="E473" s="143" t="s">
        <v>839</v>
      </c>
      <c r="F473" s="171">
        <v>8269078.9</v>
      </c>
      <c r="G473" s="171">
        <f t="shared" si="7"/>
        <v>5985688.5288696</v>
      </c>
      <c r="H473" s="172" t="s">
        <v>2139</v>
      </c>
      <c r="I473" s="143" t="s">
        <v>2140</v>
      </c>
      <c r="J473" s="143" t="s">
        <v>541</v>
      </c>
    </row>
    <row r="474" spans="1:10" ht="12.75">
      <c r="A474" s="133">
        <v>469</v>
      </c>
      <c r="B474" s="126" t="s">
        <v>1094</v>
      </c>
      <c r="C474" s="127" t="s">
        <v>1095</v>
      </c>
      <c r="D474" s="143" t="s">
        <v>605</v>
      </c>
      <c r="E474" s="143" t="s">
        <v>839</v>
      </c>
      <c r="F474" s="171">
        <v>7447794.185</v>
      </c>
      <c r="G474" s="171">
        <f t="shared" si="7"/>
        <v>5391190.089930839</v>
      </c>
      <c r="H474" s="172" t="s">
        <v>2224</v>
      </c>
      <c r="I474" s="143" t="s">
        <v>2225</v>
      </c>
      <c r="J474" s="143" t="s">
        <v>541</v>
      </c>
    </row>
    <row r="475" spans="1:10" ht="12.75">
      <c r="A475" s="133">
        <v>470</v>
      </c>
      <c r="B475" s="126" t="s">
        <v>1393</v>
      </c>
      <c r="C475" s="127" t="s">
        <v>1394</v>
      </c>
      <c r="D475" s="143" t="s">
        <v>605</v>
      </c>
      <c r="E475" s="143" t="s">
        <v>839</v>
      </c>
      <c r="F475" s="171">
        <v>6476419.62</v>
      </c>
      <c r="G475" s="171">
        <f t="shared" si="7"/>
        <v>4688047.01181168</v>
      </c>
      <c r="H475" s="172" t="s">
        <v>234</v>
      </c>
      <c r="I475" s="143" t="s">
        <v>38</v>
      </c>
      <c r="J475" s="143" t="s">
        <v>900</v>
      </c>
    </row>
    <row r="476" spans="1:10" ht="12.75">
      <c r="A476" s="133">
        <v>471</v>
      </c>
      <c r="B476" s="126" t="s">
        <v>1058</v>
      </c>
      <c r="C476" s="127" t="s">
        <v>1059</v>
      </c>
      <c r="D476" s="143" t="s">
        <v>605</v>
      </c>
      <c r="E476" s="143" t="s">
        <v>839</v>
      </c>
      <c r="F476" s="171">
        <v>6358880.955</v>
      </c>
      <c r="G476" s="171">
        <f t="shared" si="7"/>
        <v>4602965.00361012</v>
      </c>
      <c r="H476" s="172" t="s">
        <v>234</v>
      </c>
      <c r="I476" s="143" t="s">
        <v>38</v>
      </c>
      <c r="J476" s="143" t="s">
        <v>900</v>
      </c>
    </row>
    <row r="477" spans="1:10" ht="12.75">
      <c r="A477" s="133">
        <v>472</v>
      </c>
      <c r="B477" s="126" t="s">
        <v>1324</v>
      </c>
      <c r="C477" s="127" t="s">
        <v>1325</v>
      </c>
      <c r="D477" s="143" t="s">
        <v>605</v>
      </c>
      <c r="E477" s="143" t="s">
        <v>839</v>
      </c>
      <c r="F477" s="171">
        <v>5658078.93</v>
      </c>
      <c r="G477" s="171">
        <f t="shared" si="7"/>
        <v>4095679.6465855194</v>
      </c>
      <c r="H477" s="172" t="s">
        <v>2144</v>
      </c>
      <c r="I477" s="143" t="s">
        <v>2145</v>
      </c>
      <c r="J477" s="143" t="s">
        <v>541</v>
      </c>
    </row>
    <row r="478" spans="1:10" ht="12.75">
      <c r="A478" s="133">
        <v>473</v>
      </c>
      <c r="B478" s="126" t="s">
        <v>1844</v>
      </c>
      <c r="C478" s="127" t="s">
        <v>1845</v>
      </c>
      <c r="D478" s="143" t="s">
        <v>605</v>
      </c>
      <c r="E478" s="143" t="s">
        <v>839</v>
      </c>
      <c r="F478" s="171">
        <v>3204611.63</v>
      </c>
      <c r="G478" s="171">
        <f t="shared" si="7"/>
        <v>2319702.9929383197</v>
      </c>
      <c r="H478" s="172" t="s">
        <v>1363</v>
      </c>
      <c r="I478" s="143" t="s">
        <v>1364</v>
      </c>
      <c r="J478" s="143" t="s">
        <v>541</v>
      </c>
    </row>
    <row r="480" ht="12.75">
      <c r="A480" s="133" t="s">
        <v>2226</v>
      </c>
    </row>
    <row r="481" ht="12.75">
      <c r="A481" s="133" t="s">
        <v>2227</v>
      </c>
    </row>
  </sheetData>
  <sheetProtection/>
  <printOptions/>
  <pageMargins left="0.75" right="0.75" top="1" bottom="1" header="0.5" footer="0.5"/>
  <pageSetup horizontalDpi="600" verticalDpi="600" orientation="portrait"/>
</worksheet>
</file>

<file path=xl/worksheets/sheet24.xml><?xml version="1.0" encoding="utf-8"?>
<worksheet xmlns="http://schemas.openxmlformats.org/spreadsheetml/2006/main" xmlns:r="http://schemas.openxmlformats.org/officeDocument/2006/relationships">
  <dimension ref="A1:L104"/>
  <sheetViews>
    <sheetView zoomScale="85" zoomScaleNormal="85" zoomScalePageLayoutView="0" workbookViewId="0" topLeftCell="A1">
      <selection activeCell="I5" sqref="I5"/>
    </sheetView>
  </sheetViews>
  <sheetFormatPr defaultColWidth="7.625" defaultRowHeight="12.75"/>
  <cols>
    <col min="1" max="1" width="4.75390625" style="160" customWidth="1"/>
    <col min="2" max="2" width="21.25390625" style="0" customWidth="1"/>
    <col min="3" max="3" width="7.625" style="148" customWidth="1"/>
    <col min="4" max="4" width="14.875" style="0" customWidth="1"/>
    <col min="5" max="5" width="16.00390625" style="168" customWidth="1"/>
    <col min="6" max="6" width="19.75390625" style="0" customWidth="1"/>
    <col min="7" max="7" width="16.125" style="120" customWidth="1"/>
    <col min="8" max="8" width="12.625" style="0" customWidth="1"/>
    <col min="9" max="9" width="17.875" style="0" customWidth="1"/>
    <col min="10" max="10" width="25.125" style="0" customWidth="1"/>
    <col min="11" max="11" width="22.625" style="0" customWidth="1"/>
  </cols>
  <sheetData>
    <row r="1" spans="1:9" s="51" customFormat="1" ht="15" customHeight="1">
      <c r="A1" s="147"/>
      <c r="B1" s="22" t="s">
        <v>1923</v>
      </c>
      <c r="C1" s="148"/>
      <c r="D1" s="21"/>
      <c r="E1" s="489" t="s">
        <v>202</v>
      </c>
      <c r="F1" s="489"/>
      <c r="G1" s="489"/>
      <c r="H1" s="489"/>
      <c r="I1" s="120">
        <f>SUM(G6:G101)</f>
        <v>641633075257.0431</v>
      </c>
    </row>
    <row r="2" spans="1:9" s="51" customFormat="1" ht="15" customHeight="1">
      <c r="A2" s="147"/>
      <c r="B2" s="21" t="s">
        <v>1924</v>
      </c>
      <c r="C2" s="148"/>
      <c r="D2" s="21"/>
      <c r="E2" s="149"/>
      <c r="F2" s="21"/>
      <c r="G2" s="45"/>
      <c r="H2" s="21"/>
      <c r="I2" s="41"/>
    </row>
    <row r="3" spans="1:9" s="51" customFormat="1" ht="15" customHeight="1">
      <c r="A3" s="147"/>
      <c r="B3" s="21" t="s">
        <v>1925</v>
      </c>
      <c r="C3" s="148"/>
      <c r="D3" s="21"/>
      <c r="E3" s="118">
        <v>5</v>
      </c>
      <c r="F3" s="21" t="s">
        <v>826</v>
      </c>
      <c r="G3" s="150"/>
      <c r="H3" s="21"/>
      <c r="I3" s="41"/>
    </row>
    <row r="4" spans="1:7" s="51" customFormat="1" ht="15" customHeight="1">
      <c r="A4" s="147"/>
      <c r="C4" s="148"/>
      <c r="E4" s="151"/>
      <c r="G4" s="120"/>
    </row>
    <row r="5" spans="1:12" s="29" customFormat="1" ht="54" customHeight="1">
      <c r="A5" s="152"/>
      <c r="B5" s="153" t="s">
        <v>827</v>
      </c>
      <c r="C5" s="154" t="s">
        <v>828</v>
      </c>
      <c r="D5" s="153" t="s">
        <v>829</v>
      </c>
      <c r="E5" s="153" t="s">
        <v>830</v>
      </c>
      <c r="F5" s="153" t="s">
        <v>1926</v>
      </c>
      <c r="G5" s="155" t="s">
        <v>1927</v>
      </c>
      <c r="H5" s="153" t="s">
        <v>832</v>
      </c>
      <c r="I5" s="153" t="s">
        <v>833</v>
      </c>
      <c r="J5" s="156" t="s">
        <v>608</v>
      </c>
      <c r="K5" s="153" t="s">
        <v>1928</v>
      </c>
      <c r="L5" s="61"/>
    </row>
    <row r="6" spans="1:12" s="29" customFormat="1" ht="15" customHeight="1">
      <c r="A6" s="157">
        <v>1</v>
      </c>
      <c r="B6" s="122" t="s">
        <v>1929</v>
      </c>
      <c r="C6" s="122">
        <v>857</v>
      </c>
      <c r="D6" s="122" t="s">
        <v>469</v>
      </c>
      <c r="E6" s="122" t="s">
        <v>469</v>
      </c>
      <c r="F6" s="125">
        <v>2566526861312</v>
      </c>
      <c r="G6" s="125">
        <f>F6*0.0904295</f>
        <v>232089740805.0135</v>
      </c>
      <c r="H6" s="122" t="s">
        <v>1748</v>
      </c>
      <c r="I6" s="122" t="s">
        <v>1201</v>
      </c>
      <c r="J6" s="122" t="s">
        <v>612</v>
      </c>
      <c r="K6" s="122" t="s">
        <v>613</v>
      </c>
      <c r="L6" s="61"/>
    </row>
    <row r="7" spans="1:12" s="29" customFormat="1" ht="15" customHeight="1">
      <c r="A7" s="157">
        <v>2</v>
      </c>
      <c r="B7" s="121" t="s">
        <v>1930</v>
      </c>
      <c r="C7" s="121">
        <v>6210</v>
      </c>
      <c r="D7" s="121" t="s">
        <v>1931</v>
      </c>
      <c r="E7" s="121" t="s">
        <v>1931</v>
      </c>
      <c r="F7" s="158">
        <v>89711000000</v>
      </c>
      <c r="G7" s="159">
        <f aca="true" t="shared" si="0" ref="G7:G70">F7*0.0904295</f>
        <v>8112520874.5</v>
      </c>
      <c r="H7" s="369" t="s">
        <v>844</v>
      </c>
      <c r="I7" s="369" t="s">
        <v>69</v>
      </c>
      <c r="J7" s="121" t="s">
        <v>541</v>
      </c>
      <c r="K7" s="121" t="s">
        <v>542</v>
      </c>
      <c r="L7" s="61"/>
    </row>
    <row r="8" spans="1:11" ht="12.75">
      <c r="A8" s="147">
        <v>3</v>
      </c>
      <c r="B8" s="121" t="s">
        <v>1932</v>
      </c>
      <c r="C8" s="121">
        <v>6230</v>
      </c>
      <c r="D8" s="121" t="s">
        <v>1931</v>
      </c>
      <c r="E8" s="121" t="s">
        <v>1931</v>
      </c>
      <c r="F8" s="158">
        <v>67921000000</v>
      </c>
      <c r="G8" s="159">
        <f t="shared" si="0"/>
        <v>6142062069.5</v>
      </c>
      <c r="H8" s="369" t="s">
        <v>844</v>
      </c>
      <c r="I8" s="369" t="s">
        <v>69</v>
      </c>
      <c r="J8" s="121" t="s">
        <v>541</v>
      </c>
      <c r="K8" s="121" t="s">
        <v>542</v>
      </c>
    </row>
    <row r="9" spans="1:11" ht="12.75">
      <c r="A9" s="147">
        <v>4</v>
      </c>
      <c r="B9" s="121" t="s">
        <v>1933</v>
      </c>
      <c r="C9" s="121">
        <v>883</v>
      </c>
      <c r="D9" s="121" t="s">
        <v>1748</v>
      </c>
      <c r="E9" s="121" t="s">
        <v>1748</v>
      </c>
      <c r="F9" s="159">
        <v>887130292224</v>
      </c>
      <c r="G9" s="159">
        <f t="shared" si="0"/>
        <v>80222748760.67021</v>
      </c>
      <c r="H9" s="121" t="s">
        <v>1748</v>
      </c>
      <c r="I9" s="121" t="s">
        <v>1934</v>
      </c>
      <c r="J9" s="121" t="s">
        <v>612</v>
      </c>
      <c r="K9" s="121" t="s">
        <v>700</v>
      </c>
    </row>
    <row r="10" spans="1:11" ht="12.75">
      <c r="A10" s="157">
        <v>5</v>
      </c>
      <c r="B10" s="122" t="s">
        <v>1935</v>
      </c>
      <c r="C10" s="122">
        <v>386</v>
      </c>
      <c r="D10" s="122" t="s">
        <v>469</v>
      </c>
      <c r="E10" s="122" t="s">
        <v>469</v>
      </c>
      <c r="F10" s="125">
        <v>873006563328</v>
      </c>
      <c r="G10" s="125">
        <f t="shared" si="0"/>
        <v>78945547018.46938</v>
      </c>
      <c r="H10" s="122" t="s">
        <v>1748</v>
      </c>
      <c r="I10" s="122" t="s">
        <v>1201</v>
      </c>
      <c r="J10" s="122" t="s">
        <v>612</v>
      </c>
      <c r="K10" s="122" t="s">
        <v>613</v>
      </c>
    </row>
    <row r="11" spans="1:11" ht="12.75">
      <c r="A11" s="157">
        <v>6</v>
      </c>
      <c r="B11" s="122" t="s">
        <v>1936</v>
      </c>
      <c r="C11" s="122">
        <v>1088</v>
      </c>
      <c r="D11" s="122" t="s">
        <v>469</v>
      </c>
      <c r="E11" s="122" t="s">
        <v>469</v>
      </c>
      <c r="F11" s="125">
        <v>722926436352</v>
      </c>
      <c r="G11" s="125">
        <f t="shared" si="0"/>
        <v>65373876176.09318</v>
      </c>
      <c r="H11" s="122" t="s">
        <v>1748</v>
      </c>
      <c r="I11" s="122" t="s">
        <v>1201</v>
      </c>
      <c r="J11" s="122" t="s">
        <v>541</v>
      </c>
      <c r="K11" s="122" t="s">
        <v>498</v>
      </c>
    </row>
    <row r="12" spans="1:11" ht="12.75">
      <c r="A12" s="147">
        <v>7</v>
      </c>
      <c r="B12" s="122" t="s">
        <v>1937</v>
      </c>
      <c r="C12" s="122">
        <v>486</v>
      </c>
      <c r="D12" s="122" t="s">
        <v>1938</v>
      </c>
      <c r="E12" s="122" t="s">
        <v>765</v>
      </c>
      <c r="F12" s="125">
        <v>198420774912</v>
      </c>
      <c r="G12" s="125">
        <f t="shared" si="0"/>
        <v>17943091464.904705</v>
      </c>
      <c r="H12" s="122" t="s">
        <v>1748</v>
      </c>
      <c r="I12" s="122" t="s">
        <v>1201</v>
      </c>
      <c r="J12" s="122" t="s">
        <v>884</v>
      </c>
      <c r="K12" s="122" t="s">
        <v>1939</v>
      </c>
    </row>
    <row r="13" spans="1:11" ht="12.75">
      <c r="A13" s="147">
        <v>8</v>
      </c>
      <c r="B13" s="121" t="s">
        <v>1940</v>
      </c>
      <c r="C13" s="121">
        <v>1171</v>
      </c>
      <c r="D13" s="121" t="s">
        <v>469</v>
      </c>
      <c r="E13" s="121" t="s">
        <v>469</v>
      </c>
      <c r="F13" s="159">
        <v>183280025600</v>
      </c>
      <c r="G13" s="159">
        <f t="shared" si="0"/>
        <v>16573921074.9952</v>
      </c>
      <c r="H13" s="121" t="s">
        <v>86</v>
      </c>
      <c r="I13" s="121" t="s">
        <v>87</v>
      </c>
      <c r="J13" s="121" t="s">
        <v>541</v>
      </c>
      <c r="K13" s="121" t="s">
        <v>498</v>
      </c>
    </row>
    <row r="14" spans="1:11" ht="12.75">
      <c r="A14" s="157">
        <v>9</v>
      </c>
      <c r="B14" s="122" t="s">
        <v>1941</v>
      </c>
      <c r="C14" s="122">
        <v>2600</v>
      </c>
      <c r="D14" s="122" t="s">
        <v>469</v>
      </c>
      <c r="E14" s="122" t="s">
        <v>469</v>
      </c>
      <c r="F14" s="125">
        <v>167059341312</v>
      </c>
      <c r="G14" s="125">
        <f t="shared" si="0"/>
        <v>15107092705.173504</v>
      </c>
      <c r="H14" s="122" t="s">
        <v>1748</v>
      </c>
      <c r="I14" s="122" t="s">
        <v>1201</v>
      </c>
      <c r="J14" s="122" t="s">
        <v>884</v>
      </c>
      <c r="K14" s="122" t="s">
        <v>1939</v>
      </c>
    </row>
    <row r="15" spans="1:11" ht="12.75">
      <c r="A15" s="157">
        <v>10</v>
      </c>
      <c r="B15" s="122" t="s">
        <v>1942</v>
      </c>
      <c r="C15" s="122">
        <v>1898</v>
      </c>
      <c r="D15" s="122" t="s">
        <v>469</v>
      </c>
      <c r="E15" s="122" t="s">
        <v>469</v>
      </c>
      <c r="F15" s="125">
        <v>165811978240</v>
      </c>
      <c r="G15" s="125">
        <f t="shared" si="0"/>
        <v>14994294286.25408</v>
      </c>
      <c r="H15" s="122" t="s">
        <v>1748</v>
      </c>
      <c r="I15" s="122" t="s">
        <v>1201</v>
      </c>
      <c r="J15" s="122" t="s">
        <v>541</v>
      </c>
      <c r="K15" s="122" t="s">
        <v>498</v>
      </c>
    </row>
    <row r="16" spans="1:11" ht="12.75">
      <c r="A16" s="147">
        <v>11</v>
      </c>
      <c r="B16" s="122" t="s">
        <v>1943</v>
      </c>
      <c r="C16" s="122">
        <v>358</v>
      </c>
      <c r="D16" s="122" t="s">
        <v>469</v>
      </c>
      <c r="E16" s="122" t="s">
        <v>469</v>
      </c>
      <c r="F16" s="125">
        <v>135711031296</v>
      </c>
      <c r="G16" s="125">
        <f t="shared" si="0"/>
        <v>12272280704.58163</v>
      </c>
      <c r="H16" s="122" t="s">
        <v>1748</v>
      </c>
      <c r="I16" s="122" t="s">
        <v>1201</v>
      </c>
      <c r="J16" s="122" t="s">
        <v>884</v>
      </c>
      <c r="K16" s="122" t="s">
        <v>1944</v>
      </c>
    </row>
    <row r="17" spans="1:11" ht="12.75">
      <c r="A17" s="147">
        <v>12</v>
      </c>
      <c r="B17" s="122" t="s">
        <v>1945</v>
      </c>
      <c r="C17" s="122">
        <v>2899</v>
      </c>
      <c r="D17" s="122" t="s">
        <v>469</v>
      </c>
      <c r="E17" s="122" t="s">
        <v>469</v>
      </c>
      <c r="F17" s="125">
        <v>124522192896</v>
      </c>
      <c r="G17" s="125">
        <f t="shared" si="0"/>
        <v>11260479642.48883</v>
      </c>
      <c r="H17" s="122" t="s">
        <v>1748</v>
      </c>
      <c r="I17" s="122" t="s">
        <v>1201</v>
      </c>
      <c r="J17" s="122" t="s">
        <v>541</v>
      </c>
      <c r="K17" s="122" t="s">
        <v>603</v>
      </c>
    </row>
    <row r="18" spans="1:11" ht="12.75">
      <c r="A18" s="157">
        <v>13</v>
      </c>
      <c r="B18" s="122" t="s">
        <v>1946</v>
      </c>
      <c r="C18" s="122">
        <v>2883</v>
      </c>
      <c r="D18" s="122" t="s">
        <v>469</v>
      </c>
      <c r="E18" s="122" t="s">
        <v>469</v>
      </c>
      <c r="F18" s="125">
        <v>106027753472</v>
      </c>
      <c r="G18" s="125">
        <f t="shared" si="0"/>
        <v>9588036732.596224</v>
      </c>
      <c r="H18" s="122" t="s">
        <v>1748</v>
      </c>
      <c r="I18" s="122" t="s">
        <v>1201</v>
      </c>
      <c r="J18" s="122" t="s">
        <v>537</v>
      </c>
      <c r="K18" s="122" t="s">
        <v>538</v>
      </c>
    </row>
    <row r="19" spans="1:11" ht="12.75">
      <c r="A19" s="157">
        <v>14</v>
      </c>
      <c r="B19" s="122" t="s">
        <v>1947</v>
      </c>
      <c r="C19" s="122">
        <v>347</v>
      </c>
      <c r="D19" s="122" t="s">
        <v>469</v>
      </c>
      <c r="E19" s="122" t="s">
        <v>469</v>
      </c>
      <c r="F19" s="125">
        <v>75943280640</v>
      </c>
      <c r="G19" s="125">
        <f t="shared" si="0"/>
        <v>6867512896.63488</v>
      </c>
      <c r="H19" s="122" t="s">
        <v>1748</v>
      </c>
      <c r="I19" s="122" t="s">
        <v>1201</v>
      </c>
      <c r="J19" s="122" t="s">
        <v>884</v>
      </c>
      <c r="K19" s="122" t="s">
        <v>1948</v>
      </c>
    </row>
    <row r="20" spans="1:11" ht="12.75">
      <c r="A20" s="147">
        <v>15</v>
      </c>
      <c r="B20" s="122" t="s">
        <v>1949</v>
      </c>
      <c r="C20" s="122">
        <v>135</v>
      </c>
      <c r="D20" s="122" t="s">
        <v>530</v>
      </c>
      <c r="E20" s="122" t="s">
        <v>1748</v>
      </c>
      <c r="F20" s="125">
        <v>66086670336</v>
      </c>
      <c r="G20" s="125">
        <f t="shared" si="0"/>
        <v>5976184555.149312</v>
      </c>
      <c r="H20" s="122" t="s">
        <v>1748</v>
      </c>
      <c r="I20" s="122" t="s">
        <v>891</v>
      </c>
      <c r="J20" s="122" t="s">
        <v>612</v>
      </c>
      <c r="K20" s="122" t="s">
        <v>700</v>
      </c>
    </row>
    <row r="21" spans="1:11" ht="12.75">
      <c r="A21" s="147">
        <v>16</v>
      </c>
      <c r="B21" s="122" t="s">
        <v>1950</v>
      </c>
      <c r="C21" s="122">
        <v>1818</v>
      </c>
      <c r="D21" s="122" t="s">
        <v>469</v>
      </c>
      <c r="E21" s="122" t="s">
        <v>469</v>
      </c>
      <c r="F21" s="125">
        <v>53414813696</v>
      </c>
      <c r="G21" s="125">
        <f t="shared" si="0"/>
        <v>4830274895.122432</v>
      </c>
      <c r="H21" s="122" t="s">
        <v>1748</v>
      </c>
      <c r="I21" s="122" t="s">
        <v>1201</v>
      </c>
      <c r="J21" s="122" t="s">
        <v>541</v>
      </c>
      <c r="K21" s="122" t="s">
        <v>603</v>
      </c>
    </row>
    <row r="22" spans="1:11" ht="12.75">
      <c r="A22" s="157">
        <v>17</v>
      </c>
      <c r="B22" s="122" t="s">
        <v>1761</v>
      </c>
      <c r="C22" s="122">
        <v>1378</v>
      </c>
      <c r="D22" s="122" t="s">
        <v>721</v>
      </c>
      <c r="E22" s="122" t="s">
        <v>469</v>
      </c>
      <c r="F22" s="125">
        <v>43548999680</v>
      </c>
      <c r="G22" s="125">
        <f t="shared" si="0"/>
        <v>3938114266.5625596</v>
      </c>
      <c r="H22" s="122" t="s">
        <v>1748</v>
      </c>
      <c r="I22" s="122" t="s">
        <v>1201</v>
      </c>
      <c r="J22" s="122" t="s">
        <v>884</v>
      </c>
      <c r="K22" s="122" t="s">
        <v>1939</v>
      </c>
    </row>
    <row r="23" spans="1:11" ht="12.75">
      <c r="A23" s="157">
        <v>18</v>
      </c>
      <c r="B23" s="122" t="s">
        <v>1762</v>
      </c>
      <c r="C23" s="122">
        <v>656</v>
      </c>
      <c r="D23" s="122" t="s">
        <v>1748</v>
      </c>
      <c r="E23" s="122" t="s">
        <v>469</v>
      </c>
      <c r="F23" s="125">
        <v>37887406080</v>
      </c>
      <c r="G23" s="125">
        <f t="shared" si="0"/>
        <v>3426139188.11136</v>
      </c>
      <c r="H23" s="122" t="s">
        <v>1748</v>
      </c>
      <c r="I23" s="122" t="s">
        <v>1201</v>
      </c>
      <c r="J23" s="122" t="s">
        <v>884</v>
      </c>
      <c r="K23" s="122" t="s">
        <v>1948</v>
      </c>
    </row>
    <row r="24" spans="1:11" ht="12.75">
      <c r="A24" s="147">
        <v>19</v>
      </c>
      <c r="B24" s="122" t="s">
        <v>1763</v>
      </c>
      <c r="C24" s="122">
        <v>323</v>
      </c>
      <c r="D24" s="122" t="s">
        <v>469</v>
      </c>
      <c r="E24" s="122" t="s">
        <v>469</v>
      </c>
      <c r="F24" s="125">
        <v>37217386496</v>
      </c>
      <c r="G24" s="125">
        <f t="shared" si="0"/>
        <v>3365549652.140032</v>
      </c>
      <c r="H24" s="122" t="s">
        <v>1748</v>
      </c>
      <c r="I24" s="122" t="s">
        <v>1201</v>
      </c>
      <c r="J24" s="122" t="s">
        <v>884</v>
      </c>
      <c r="K24" s="122" t="s">
        <v>1948</v>
      </c>
    </row>
    <row r="25" spans="1:11" ht="12.75">
      <c r="A25" s="147">
        <v>20</v>
      </c>
      <c r="B25" s="122" t="s">
        <v>1764</v>
      </c>
      <c r="C25" s="122">
        <v>975</v>
      </c>
      <c r="D25" s="122" t="s">
        <v>721</v>
      </c>
      <c r="E25" s="122" t="s">
        <v>1765</v>
      </c>
      <c r="F25" s="125">
        <v>36902162432</v>
      </c>
      <c r="G25" s="125">
        <f t="shared" si="0"/>
        <v>3337044097.6445436</v>
      </c>
      <c r="H25" s="122" t="s">
        <v>1748</v>
      </c>
      <c r="I25" s="122" t="s">
        <v>1201</v>
      </c>
      <c r="J25" s="122" t="s">
        <v>541</v>
      </c>
      <c r="K25" s="122" t="s">
        <v>498</v>
      </c>
    </row>
    <row r="26" spans="1:11" ht="12.75">
      <c r="A26" s="157">
        <v>21</v>
      </c>
      <c r="B26" s="122" t="s">
        <v>1766</v>
      </c>
      <c r="C26" s="122">
        <v>3993</v>
      </c>
      <c r="D26" s="122" t="s">
        <v>469</v>
      </c>
      <c r="E26" s="122" t="s">
        <v>469</v>
      </c>
      <c r="F26" s="125">
        <v>34962141184</v>
      </c>
      <c r="G26" s="125">
        <f t="shared" si="0"/>
        <v>3161608946.198528</v>
      </c>
      <c r="H26" s="122" t="s">
        <v>1748</v>
      </c>
      <c r="I26" s="122" t="s">
        <v>1201</v>
      </c>
      <c r="J26" s="122" t="s">
        <v>541</v>
      </c>
      <c r="K26" s="122" t="s">
        <v>542</v>
      </c>
    </row>
    <row r="27" spans="1:11" ht="12.75">
      <c r="A27" s="157">
        <v>22</v>
      </c>
      <c r="B27" s="122" t="s">
        <v>1767</v>
      </c>
      <c r="C27" s="122">
        <v>639</v>
      </c>
      <c r="D27" s="122" t="s">
        <v>1748</v>
      </c>
      <c r="E27" s="122" t="s">
        <v>1748</v>
      </c>
      <c r="F27" s="125">
        <v>32014354432</v>
      </c>
      <c r="G27" s="125">
        <f t="shared" si="0"/>
        <v>2895042064.108544</v>
      </c>
      <c r="H27" s="122" t="s">
        <v>1748</v>
      </c>
      <c r="I27" s="122" t="s">
        <v>1768</v>
      </c>
      <c r="J27" s="122" t="s">
        <v>541</v>
      </c>
      <c r="K27" s="122" t="s">
        <v>498</v>
      </c>
    </row>
    <row r="28" spans="1:11" ht="12.75">
      <c r="A28" s="147">
        <v>23</v>
      </c>
      <c r="B28" s="122" t="s">
        <v>1769</v>
      </c>
      <c r="C28" s="122">
        <v>933</v>
      </c>
      <c r="D28" s="122" t="s">
        <v>530</v>
      </c>
      <c r="E28" s="122" t="s">
        <v>1748</v>
      </c>
      <c r="F28" s="125">
        <v>23536916480</v>
      </c>
      <c r="G28" s="125">
        <f t="shared" si="0"/>
        <v>2128431588.8281598</v>
      </c>
      <c r="H28" s="122" t="s">
        <v>1748</v>
      </c>
      <c r="I28" s="122" t="s">
        <v>891</v>
      </c>
      <c r="J28" s="122" t="s">
        <v>612</v>
      </c>
      <c r="K28" s="122" t="s">
        <v>700</v>
      </c>
    </row>
    <row r="29" spans="1:11" ht="12.75">
      <c r="A29" s="147">
        <v>24</v>
      </c>
      <c r="B29" s="122" t="s">
        <v>1770</v>
      </c>
      <c r="C29" s="122">
        <v>1333</v>
      </c>
      <c r="D29" s="122" t="s">
        <v>721</v>
      </c>
      <c r="E29" s="122" t="s">
        <v>469</v>
      </c>
      <c r="F29" s="125">
        <v>21030533120</v>
      </c>
      <c r="G29" s="125">
        <f t="shared" si="0"/>
        <v>1901780594.77504</v>
      </c>
      <c r="H29" s="122" t="s">
        <v>1748</v>
      </c>
      <c r="I29" s="122" t="s">
        <v>1201</v>
      </c>
      <c r="J29" s="122" t="s">
        <v>884</v>
      </c>
      <c r="K29" s="122" t="s">
        <v>1939</v>
      </c>
    </row>
    <row r="30" spans="1:11" ht="12.75">
      <c r="A30" s="157">
        <v>25</v>
      </c>
      <c r="B30" s="122" t="s">
        <v>1771</v>
      </c>
      <c r="C30" s="122">
        <v>1878</v>
      </c>
      <c r="D30" s="122" t="s">
        <v>605</v>
      </c>
      <c r="E30" s="122" t="s">
        <v>605</v>
      </c>
      <c r="F30" s="125">
        <v>19942440960</v>
      </c>
      <c r="G30" s="125">
        <f t="shared" si="0"/>
        <v>1803384964.79232</v>
      </c>
      <c r="H30" s="122" t="s">
        <v>1748</v>
      </c>
      <c r="I30" s="122" t="s">
        <v>1201</v>
      </c>
      <c r="J30" s="122" t="s">
        <v>541</v>
      </c>
      <c r="K30" s="122" t="s">
        <v>498</v>
      </c>
    </row>
    <row r="31" spans="1:11" ht="12.75">
      <c r="A31" s="157">
        <v>26</v>
      </c>
      <c r="B31" s="122" t="s">
        <v>1772</v>
      </c>
      <c r="C31" s="122">
        <v>1208</v>
      </c>
      <c r="D31" s="122" t="s">
        <v>1748</v>
      </c>
      <c r="E31" s="122" t="s">
        <v>1748</v>
      </c>
      <c r="F31" s="125">
        <v>19671183360</v>
      </c>
      <c r="G31" s="125">
        <f t="shared" si="0"/>
        <v>1778855275.6531198</v>
      </c>
      <c r="H31" s="122" t="s">
        <v>1748</v>
      </c>
      <c r="I31" s="122" t="s">
        <v>891</v>
      </c>
      <c r="J31" s="122" t="s">
        <v>884</v>
      </c>
      <c r="K31" s="122" t="s">
        <v>1944</v>
      </c>
    </row>
    <row r="32" spans="1:11" ht="12.75">
      <c r="A32" s="147">
        <v>27</v>
      </c>
      <c r="B32" s="122" t="s">
        <v>1773</v>
      </c>
      <c r="C32" s="122">
        <v>1733</v>
      </c>
      <c r="D32" s="122" t="s">
        <v>570</v>
      </c>
      <c r="E32" s="122" t="s">
        <v>469</v>
      </c>
      <c r="F32" s="125">
        <v>16781998080</v>
      </c>
      <c r="G32" s="125">
        <f t="shared" si="0"/>
        <v>1517587695.37536</v>
      </c>
      <c r="H32" s="122" t="s">
        <v>1748</v>
      </c>
      <c r="I32" s="122" t="s">
        <v>1201</v>
      </c>
      <c r="J32" s="122" t="s">
        <v>541</v>
      </c>
      <c r="K32" s="122" t="s">
        <v>498</v>
      </c>
    </row>
    <row r="33" spans="1:11" ht="12.75">
      <c r="A33" s="147">
        <v>28</v>
      </c>
      <c r="B33" s="122" t="s">
        <v>1774</v>
      </c>
      <c r="C33" s="122">
        <v>467</v>
      </c>
      <c r="D33" s="122" t="s">
        <v>530</v>
      </c>
      <c r="E33" s="122" t="s">
        <v>1748</v>
      </c>
      <c r="F33" s="125">
        <v>16354676736</v>
      </c>
      <c r="G33" s="125">
        <f t="shared" si="0"/>
        <v>1478945239.8981118</v>
      </c>
      <c r="H33" s="122" t="s">
        <v>1748</v>
      </c>
      <c r="I33" s="122" t="s">
        <v>1201</v>
      </c>
      <c r="J33" s="122" t="s">
        <v>612</v>
      </c>
      <c r="K33" s="122" t="s">
        <v>700</v>
      </c>
    </row>
    <row r="34" spans="1:11" ht="12.75">
      <c r="A34" s="157">
        <v>29</v>
      </c>
      <c r="B34" s="122" t="s">
        <v>1775</v>
      </c>
      <c r="C34" s="122">
        <v>2099</v>
      </c>
      <c r="D34" s="122" t="s">
        <v>605</v>
      </c>
      <c r="E34" s="122" t="s">
        <v>605</v>
      </c>
      <c r="F34" s="125">
        <v>16301110272</v>
      </c>
      <c r="G34" s="125">
        <f t="shared" si="0"/>
        <v>1474101251.3418238</v>
      </c>
      <c r="H34" s="122" t="s">
        <v>1748</v>
      </c>
      <c r="I34" s="122" t="s">
        <v>1768</v>
      </c>
      <c r="J34" s="122" t="s">
        <v>541</v>
      </c>
      <c r="K34" s="122" t="s">
        <v>603</v>
      </c>
    </row>
    <row r="35" spans="1:11" ht="12.75">
      <c r="A35" s="157">
        <v>30</v>
      </c>
      <c r="B35" s="122" t="s">
        <v>1776</v>
      </c>
      <c r="C35" s="122">
        <v>1393</v>
      </c>
      <c r="D35" s="122" t="s">
        <v>721</v>
      </c>
      <c r="E35" s="122" t="s">
        <v>469</v>
      </c>
      <c r="F35" s="125">
        <v>15447615488</v>
      </c>
      <c r="G35" s="125">
        <f t="shared" si="0"/>
        <v>1396920144.772096</v>
      </c>
      <c r="H35" s="122" t="s">
        <v>1748</v>
      </c>
      <c r="I35" s="122" t="s">
        <v>1201</v>
      </c>
      <c r="J35" s="122" t="s">
        <v>541</v>
      </c>
      <c r="K35" s="122" t="s">
        <v>498</v>
      </c>
    </row>
    <row r="36" spans="1:11" ht="12.75">
      <c r="A36" s="147">
        <v>31</v>
      </c>
      <c r="B36" s="122" t="s">
        <v>1777</v>
      </c>
      <c r="C36" s="122">
        <v>384</v>
      </c>
      <c r="D36" s="122" t="s">
        <v>530</v>
      </c>
      <c r="E36" s="122" t="s">
        <v>1748</v>
      </c>
      <c r="F36" s="125">
        <v>15384523776</v>
      </c>
      <c r="G36" s="125">
        <f t="shared" si="0"/>
        <v>1391214792.801792</v>
      </c>
      <c r="H36" s="122" t="s">
        <v>1748</v>
      </c>
      <c r="I36" s="122" t="s">
        <v>1201</v>
      </c>
      <c r="J36" s="122" t="s">
        <v>537</v>
      </c>
      <c r="K36" s="122" t="s">
        <v>1778</v>
      </c>
    </row>
    <row r="37" spans="1:11" ht="12.75">
      <c r="A37" s="147">
        <v>32</v>
      </c>
      <c r="B37" s="122" t="s">
        <v>1779</v>
      </c>
      <c r="C37" s="122">
        <v>276</v>
      </c>
      <c r="D37" s="122" t="s">
        <v>530</v>
      </c>
      <c r="E37" s="122" t="s">
        <v>1748</v>
      </c>
      <c r="F37" s="125">
        <v>14798666752</v>
      </c>
      <c r="G37" s="125">
        <f t="shared" si="0"/>
        <v>1338236035.049984</v>
      </c>
      <c r="H37" s="122" t="s">
        <v>1748</v>
      </c>
      <c r="I37" s="122" t="s">
        <v>1780</v>
      </c>
      <c r="J37" s="122" t="s">
        <v>541</v>
      </c>
      <c r="K37" s="122" t="s">
        <v>542</v>
      </c>
    </row>
    <row r="38" spans="1:11" ht="12.75">
      <c r="A38" s="157">
        <v>33</v>
      </c>
      <c r="B38" s="122" t="s">
        <v>1781</v>
      </c>
      <c r="C38" s="122">
        <v>2626</v>
      </c>
      <c r="D38" s="122" t="s">
        <v>469</v>
      </c>
      <c r="E38" s="122" t="s">
        <v>469</v>
      </c>
      <c r="F38" s="125">
        <v>12075443200</v>
      </c>
      <c r="G38" s="125">
        <f t="shared" si="0"/>
        <v>1091976290.8544</v>
      </c>
      <c r="H38" s="122" t="s">
        <v>1748</v>
      </c>
      <c r="I38" s="122" t="s">
        <v>1201</v>
      </c>
      <c r="J38" s="122" t="s">
        <v>884</v>
      </c>
      <c r="K38" s="122" t="s">
        <v>1944</v>
      </c>
    </row>
    <row r="39" spans="1:11" ht="12.75">
      <c r="A39" s="157">
        <v>34</v>
      </c>
      <c r="B39" s="122" t="s">
        <v>1782</v>
      </c>
      <c r="C39" s="122">
        <v>3833</v>
      </c>
      <c r="D39" s="122" t="s">
        <v>469</v>
      </c>
      <c r="E39" s="122" t="s">
        <v>469</v>
      </c>
      <c r="F39" s="125">
        <v>11027900416</v>
      </c>
      <c r="G39" s="125">
        <f t="shared" si="0"/>
        <v>997247520.668672</v>
      </c>
      <c r="H39" s="122" t="s">
        <v>1748</v>
      </c>
      <c r="I39" s="122" t="s">
        <v>1201</v>
      </c>
      <c r="J39" s="122" t="s">
        <v>884</v>
      </c>
      <c r="K39" s="122" t="s">
        <v>1944</v>
      </c>
    </row>
    <row r="40" spans="1:11" ht="12.75">
      <c r="A40" s="147">
        <v>35</v>
      </c>
      <c r="B40" s="122" t="s">
        <v>1783</v>
      </c>
      <c r="C40" s="122">
        <v>1555</v>
      </c>
      <c r="D40" s="122" t="s">
        <v>721</v>
      </c>
      <c r="E40" s="122" t="s">
        <v>469</v>
      </c>
      <c r="F40" s="125">
        <v>10723815424</v>
      </c>
      <c r="G40" s="125">
        <f t="shared" si="0"/>
        <v>969749266.8846079</v>
      </c>
      <c r="H40" s="122" t="s">
        <v>1748</v>
      </c>
      <c r="I40" s="122" t="s">
        <v>1201</v>
      </c>
      <c r="J40" s="122" t="s">
        <v>612</v>
      </c>
      <c r="K40" s="122" t="s">
        <v>700</v>
      </c>
    </row>
    <row r="41" spans="1:11" ht="12.75">
      <c r="A41" s="147">
        <v>36</v>
      </c>
      <c r="B41" s="122" t="s">
        <v>1784</v>
      </c>
      <c r="C41" s="122">
        <v>246</v>
      </c>
      <c r="D41" s="122" t="s">
        <v>721</v>
      </c>
      <c r="E41" s="122" t="s">
        <v>469</v>
      </c>
      <c r="F41" s="125">
        <v>10305635328</v>
      </c>
      <c r="G41" s="125">
        <f t="shared" si="0"/>
        <v>931933449.893376</v>
      </c>
      <c r="H41" s="122" t="s">
        <v>1748</v>
      </c>
      <c r="I41" s="122" t="s">
        <v>1201</v>
      </c>
      <c r="J41" s="122" t="s">
        <v>541</v>
      </c>
      <c r="K41" s="122" t="s">
        <v>603</v>
      </c>
    </row>
    <row r="42" spans="1:11" ht="12.75">
      <c r="A42" s="157">
        <v>37</v>
      </c>
      <c r="B42" s="122" t="s">
        <v>1785</v>
      </c>
      <c r="C42" s="122">
        <v>581</v>
      </c>
      <c r="D42" s="122" t="s">
        <v>530</v>
      </c>
      <c r="E42" s="122" t="s">
        <v>1748</v>
      </c>
      <c r="F42" s="125">
        <v>8906363904</v>
      </c>
      <c r="G42" s="125">
        <f t="shared" si="0"/>
        <v>805398034.656768</v>
      </c>
      <c r="H42" s="122" t="s">
        <v>1748</v>
      </c>
      <c r="I42" s="122" t="s">
        <v>2217</v>
      </c>
      <c r="J42" s="122" t="s">
        <v>884</v>
      </c>
      <c r="K42" s="122" t="s">
        <v>1948</v>
      </c>
    </row>
    <row r="43" spans="1:11" ht="12.75">
      <c r="A43" s="157">
        <v>38</v>
      </c>
      <c r="B43" s="122" t="s">
        <v>2218</v>
      </c>
      <c r="C43" s="122">
        <v>697</v>
      </c>
      <c r="D43" s="122" t="s">
        <v>1748</v>
      </c>
      <c r="E43" s="122" t="s">
        <v>1748</v>
      </c>
      <c r="F43" s="125">
        <v>8829412352</v>
      </c>
      <c r="G43" s="125">
        <f t="shared" si="0"/>
        <v>798439344.2851839</v>
      </c>
      <c r="H43" s="122" t="s">
        <v>1748</v>
      </c>
      <c r="I43" s="122" t="s">
        <v>1780</v>
      </c>
      <c r="J43" s="122" t="s">
        <v>884</v>
      </c>
      <c r="K43" s="122" t="s">
        <v>1948</v>
      </c>
    </row>
    <row r="44" spans="1:11" ht="12.75">
      <c r="A44" s="147">
        <v>39</v>
      </c>
      <c r="B44" s="122" t="s">
        <v>2219</v>
      </c>
      <c r="C44" s="122">
        <v>568</v>
      </c>
      <c r="D44" s="122" t="s">
        <v>469</v>
      </c>
      <c r="E44" s="122" t="s">
        <v>469</v>
      </c>
      <c r="F44" s="125">
        <v>8245030400</v>
      </c>
      <c r="G44" s="125">
        <f t="shared" si="0"/>
        <v>745593976.5568</v>
      </c>
      <c r="H44" s="122" t="s">
        <v>1748</v>
      </c>
      <c r="I44" s="122" t="s">
        <v>1201</v>
      </c>
      <c r="J44" s="122" t="s">
        <v>537</v>
      </c>
      <c r="K44" s="122" t="s">
        <v>538</v>
      </c>
    </row>
    <row r="45" spans="1:11" ht="12.75">
      <c r="A45" s="147">
        <v>40</v>
      </c>
      <c r="B45" s="122" t="s">
        <v>2220</v>
      </c>
      <c r="C45" s="122">
        <v>1091</v>
      </c>
      <c r="D45" s="122" t="s">
        <v>530</v>
      </c>
      <c r="E45" s="122" t="s">
        <v>469</v>
      </c>
      <c r="F45" s="125">
        <v>8015707136</v>
      </c>
      <c r="G45" s="125">
        <f t="shared" si="0"/>
        <v>724856388.454912</v>
      </c>
      <c r="H45" s="122" t="s">
        <v>1748</v>
      </c>
      <c r="I45" s="122" t="s">
        <v>1201</v>
      </c>
      <c r="J45" s="122" t="s">
        <v>541</v>
      </c>
      <c r="K45" s="122" t="s">
        <v>542</v>
      </c>
    </row>
    <row r="46" spans="1:11" ht="12.75">
      <c r="A46" s="157">
        <v>41</v>
      </c>
      <c r="B46" s="122" t="s">
        <v>2010</v>
      </c>
      <c r="C46" s="122">
        <v>1053</v>
      </c>
      <c r="D46" s="122" t="s">
        <v>469</v>
      </c>
      <c r="E46" s="122" t="s">
        <v>469</v>
      </c>
      <c r="F46" s="125">
        <v>7552711680</v>
      </c>
      <c r="G46" s="125">
        <f t="shared" si="0"/>
        <v>682987940.86656</v>
      </c>
      <c r="H46" s="122" t="s">
        <v>1748</v>
      </c>
      <c r="I46" s="122" t="s">
        <v>1201</v>
      </c>
      <c r="J46" s="122" t="s">
        <v>884</v>
      </c>
      <c r="K46" s="122" t="s">
        <v>1948</v>
      </c>
    </row>
    <row r="47" spans="1:11" ht="12.75">
      <c r="A47" s="157">
        <v>42</v>
      </c>
      <c r="B47" s="122" t="s">
        <v>2011</v>
      </c>
      <c r="C47" s="122">
        <v>893</v>
      </c>
      <c r="D47" s="122" t="s">
        <v>721</v>
      </c>
      <c r="E47" s="122" t="s">
        <v>469</v>
      </c>
      <c r="F47" s="125">
        <v>7075749888</v>
      </c>
      <c r="G47" s="125">
        <f t="shared" si="0"/>
        <v>639856524.496896</v>
      </c>
      <c r="H47" s="122" t="s">
        <v>1748</v>
      </c>
      <c r="I47" s="122" t="s">
        <v>1201</v>
      </c>
      <c r="J47" s="122" t="s">
        <v>541</v>
      </c>
      <c r="K47" s="122" t="s">
        <v>542</v>
      </c>
    </row>
    <row r="48" spans="1:11" ht="12.75">
      <c r="A48" s="147">
        <v>43</v>
      </c>
      <c r="B48" s="122" t="s">
        <v>2012</v>
      </c>
      <c r="C48" s="122">
        <v>1029</v>
      </c>
      <c r="D48" s="122" t="s">
        <v>1748</v>
      </c>
      <c r="E48" s="122" t="s">
        <v>1748</v>
      </c>
      <c r="F48" s="125">
        <v>6791239680</v>
      </c>
      <c r="G48" s="125">
        <f t="shared" si="0"/>
        <v>614128408.64256</v>
      </c>
      <c r="H48" s="122" t="s">
        <v>1748</v>
      </c>
      <c r="I48" s="122" t="s">
        <v>1768</v>
      </c>
      <c r="J48" s="122" t="s">
        <v>541</v>
      </c>
      <c r="K48" s="122" t="s">
        <v>542</v>
      </c>
    </row>
    <row r="49" spans="1:11" ht="12.75">
      <c r="A49" s="147">
        <v>44</v>
      </c>
      <c r="B49" s="122" t="s">
        <v>2013</v>
      </c>
      <c r="C49" s="122">
        <v>1021</v>
      </c>
      <c r="D49" s="122" t="s">
        <v>2014</v>
      </c>
      <c r="E49" s="122" t="s">
        <v>2014</v>
      </c>
      <c r="F49" s="125">
        <v>5978503168</v>
      </c>
      <c r="G49" s="125">
        <f t="shared" si="0"/>
        <v>540633052.230656</v>
      </c>
      <c r="H49" s="122" t="s">
        <v>1748</v>
      </c>
      <c r="I49" s="122" t="s">
        <v>2015</v>
      </c>
      <c r="J49" s="122" t="s">
        <v>884</v>
      </c>
      <c r="K49" s="122" t="s">
        <v>1939</v>
      </c>
    </row>
    <row r="50" spans="1:11" ht="12.75">
      <c r="A50" s="157">
        <v>45</v>
      </c>
      <c r="B50" s="122" t="s">
        <v>2016</v>
      </c>
      <c r="C50" s="122">
        <v>1192</v>
      </c>
      <c r="D50" s="122" t="s">
        <v>530</v>
      </c>
      <c r="E50" s="122" t="s">
        <v>1748</v>
      </c>
      <c r="F50" s="125">
        <v>5143107072</v>
      </c>
      <c r="G50" s="125">
        <f t="shared" si="0"/>
        <v>465088600.967424</v>
      </c>
      <c r="H50" s="122" t="s">
        <v>1748</v>
      </c>
      <c r="I50" s="122" t="s">
        <v>891</v>
      </c>
      <c r="J50" s="122" t="s">
        <v>537</v>
      </c>
      <c r="K50" s="122" t="s">
        <v>538</v>
      </c>
    </row>
    <row r="51" spans="1:11" ht="12.75">
      <c r="A51" s="157">
        <v>46</v>
      </c>
      <c r="B51" s="122" t="s">
        <v>2017</v>
      </c>
      <c r="C51" s="122">
        <v>3330</v>
      </c>
      <c r="D51" s="122" t="s">
        <v>469</v>
      </c>
      <c r="E51" s="122" t="s">
        <v>469</v>
      </c>
      <c r="F51" s="125">
        <v>4952153088</v>
      </c>
      <c r="G51" s="125">
        <f t="shared" si="0"/>
        <v>447820727.671296</v>
      </c>
      <c r="H51" s="122" t="s">
        <v>1748</v>
      </c>
      <c r="I51" s="122" t="s">
        <v>1201</v>
      </c>
      <c r="J51" s="122" t="s">
        <v>541</v>
      </c>
      <c r="K51" s="122" t="s">
        <v>603</v>
      </c>
    </row>
    <row r="52" spans="1:11" ht="12.75">
      <c r="A52" s="147">
        <v>47</v>
      </c>
      <c r="B52" s="122" t="s">
        <v>2018</v>
      </c>
      <c r="C52" s="122">
        <v>866</v>
      </c>
      <c r="D52" s="122" t="s">
        <v>721</v>
      </c>
      <c r="E52" s="122" t="s">
        <v>469</v>
      </c>
      <c r="F52" s="125">
        <v>4720625152</v>
      </c>
      <c r="G52" s="125">
        <f t="shared" si="0"/>
        <v>426883772.18278396</v>
      </c>
      <c r="H52" s="122" t="s">
        <v>1748</v>
      </c>
      <c r="I52" s="122" t="s">
        <v>1201</v>
      </c>
      <c r="J52" s="122" t="s">
        <v>541</v>
      </c>
      <c r="K52" s="122" t="s">
        <v>498</v>
      </c>
    </row>
    <row r="53" spans="1:11" ht="12.75">
      <c r="A53" s="147">
        <v>48</v>
      </c>
      <c r="B53" s="122" t="s">
        <v>2019</v>
      </c>
      <c r="C53" s="122">
        <v>663</v>
      </c>
      <c r="D53" s="122" t="s">
        <v>1748</v>
      </c>
      <c r="E53" s="122" t="s">
        <v>1748</v>
      </c>
      <c r="F53" s="125">
        <v>4631429632</v>
      </c>
      <c r="G53" s="125">
        <f t="shared" si="0"/>
        <v>418817865.906944</v>
      </c>
      <c r="H53" s="122" t="s">
        <v>1748</v>
      </c>
      <c r="I53" s="122" t="s">
        <v>1201</v>
      </c>
      <c r="J53" s="122" t="s">
        <v>541</v>
      </c>
      <c r="K53" s="122" t="s">
        <v>498</v>
      </c>
    </row>
    <row r="54" spans="1:11" ht="12.75">
      <c r="A54" s="157">
        <v>49</v>
      </c>
      <c r="B54" s="122" t="s">
        <v>2020</v>
      </c>
      <c r="C54" s="122">
        <v>934</v>
      </c>
      <c r="D54" s="122" t="s">
        <v>530</v>
      </c>
      <c r="E54" s="122" t="s">
        <v>1748</v>
      </c>
      <c r="F54" s="125">
        <v>4562052096</v>
      </c>
      <c r="G54" s="125">
        <f t="shared" si="0"/>
        <v>412544090.01523197</v>
      </c>
      <c r="H54" s="122" t="s">
        <v>1748</v>
      </c>
      <c r="I54" s="122" t="s">
        <v>891</v>
      </c>
      <c r="J54" s="122" t="s">
        <v>537</v>
      </c>
      <c r="K54" s="122" t="s">
        <v>538</v>
      </c>
    </row>
    <row r="55" spans="1:11" ht="12.75">
      <c r="A55" s="157">
        <v>50</v>
      </c>
      <c r="B55" s="122" t="s">
        <v>2021</v>
      </c>
      <c r="C55" s="122">
        <v>1380</v>
      </c>
      <c r="D55" s="122" t="s">
        <v>721</v>
      </c>
      <c r="E55" s="122" t="s">
        <v>469</v>
      </c>
      <c r="F55" s="125">
        <v>4060000000</v>
      </c>
      <c r="G55" s="125">
        <f t="shared" si="0"/>
        <v>367143770</v>
      </c>
      <c r="H55" s="122" t="s">
        <v>1748</v>
      </c>
      <c r="I55" s="122" t="s">
        <v>1201</v>
      </c>
      <c r="J55" s="122" t="s">
        <v>541</v>
      </c>
      <c r="K55" s="122" t="s">
        <v>542</v>
      </c>
    </row>
    <row r="56" spans="1:11" ht="12.75">
      <c r="A56" s="147">
        <v>51</v>
      </c>
      <c r="B56" s="122" t="s">
        <v>2022</v>
      </c>
      <c r="C56" s="122">
        <v>1938</v>
      </c>
      <c r="D56" s="122" t="s">
        <v>721</v>
      </c>
      <c r="E56" s="122" t="s">
        <v>469</v>
      </c>
      <c r="F56" s="125">
        <v>3973788160</v>
      </c>
      <c r="G56" s="125">
        <f t="shared" si="0"/>
        <v>359347676.41472</v>
      </c>
      <c r="H56" s="122" t="s">
        <v>1748</v>
      </c>
      <c r="I56" s="122" t="s">
        <v>1201</v>
      </c>
      <c r="J56" s="122" t="s">
        <v>884</v>
      </c>
      <c r="K56" s="122" t="s">
        <v>1948</v>
      </c>
    </row>
    <row r="57" spans="1:11" ht="12.75">
      <c r="A57" s="147">
        <v>52</v>
      </c>
      <c r="B57" s="122" t="s">
        <v>2023</v>
      </c>
      <c r="C57" s="122">
        <v>603</v>
      </c>
      <c r="D57" s="122" t="s">
        <v>530</v>
      </c>
      <c r="E57" s="122" t="s">
        <v>1748</v>
      </c>
      <c r="F57" s="125">
        <v>3960685056</v>
      </c>
      <c r="G57" s="125">
        <f t="shared" si="0"/>
        <v>358162769.27155197</v>
      </c>
      <c r="H57" s="122" t="s">
        <v>1748</v>
      </c>
      <c r="I57" s="122" t="s">
        <v>1201</v>
      </c>
      <c r="J57" s="122" t="s">
        <v>537</v>
      </c>
      <c r="K57" s="122" t="s">
        <v>1778</v>
      </c>
    </row>
    <row r="58" spans="1:11" ht="12.75">
      <c r="A58" s="157">
        <v>53</v>
      </c>
      <c r="B58" s="122" t="s">
        <v>2024</v>
      </c>
      <c r="C58" s="122">
        <v>1090</v>
      </c>
      <c r="D58" s="122" t="s">
        <v>721</v>
      </c>
      <c r="E58" s="122" t="s">
        <v>469</v>
      </c>
      <c r="F58" s="125">
        <v>3568999936</v>
      </c>
      <c r="G58" s="125">
        <f t="shared" si="0"/>
        <v>322742879.71251196</v>
      </c>
      <c r="H58" s="122" t="s">
        <v>1748</v>
      </c>
      <c r="I58" s="122" t="s">
        <v>1201</v>
      </c>
      <c r="J58" s="122" t="s">
        <v>884</v>
      </c>
      <c r="K58" s="122" t="s">
        <v>1948</v>
      </c>
    </row>
    <row r="59" spans="1:11" ht="12.75">
      <c r="A59" s="157">
        <v>54</v>
      </c>
      <c r="B59" s="122" t="s">
        <v>2025</v>
      </c>
      <c r="C59" s="122">
        <v>196</v>
      </c>
      <c r="D59" s="122" t="s">
        <v>721</v>
      </c>
      <c r="E59" s="122" t="s">
        <v>469</v>
      </c>
      <c r="F59" s="125">
        <v>3546178304</v>
      </c>
      <c r="G59" s="125">
        <f t="shared" si="0"/>
        <v>320679130.94156796</v>
      </c>
      <c r="H59" s="122" t="s">
        <v>1748</v>
      </c>
      <c r="I59" s="122" t="s">
        <v>1201</v>
      </c>
      <c r="J59" s="122" t="s">
        <v>537</v>
      </c>
      <c r="K59" s="122" t="s">
        <v>538</v>
      </c>
    </row>
    <row r="60" spans="1:11" ht="12.75">
      <c r="A60" s="147">
        <v>55</v>
      </c>
      <c r="B60" s="122" t="s">
        <v>2026</v>
      </c>
      <c r="C60" s="122">
        <v>1104</v>
      </c>
      <c r="D60" s="122" t="s">
        <v>530</v>
      </c>
      <c r="E60" s="122" t="s">
        <v>1748</v>
      </c>
      <c r="F60" s="125">
        <v>3351625472</v>
      </c>
      <c r="G60" s="125">
        <f t="shared" si="0"/>
        <v>303085815.620224</v>
      </c>
      <c r="H60" s="122" t="s">
        <v>1748</v>
      </c>
      <c r="I60" s="122" t="s">
        <v>1201</v>
      </c>
      <c r="J60" s="122" t="s">
        <v>884</v>
      </c>
      <c r="K60" s="122" t="s">
        <v>1944</v>
      </c>
    </row>
    <row r="61" spans="1:11" ht="12.75">
      <c r="A61" s="147">
        <v>56</v>
      </c>
      <c r="B61" s="122" t="s">
        <v>2027</v>
      </c>
      <c r="C61" s="122">
        <v>255</v>
      </c>
      <c r="D61" s="122" t="s">
        <v>530</v>
      </c>
      <c r="E61" s="122" t="s">
        <v>1748</v>
      </c>
      <c r="F61" s="125">
        <v>3332643328</v>
      </c>
      <c r="G61" s="125">
        <f t="shared" si="0"/>
        <v>301369269.829376</v>
      </c>
      <c r="H61" s="122" t="s">
        <v>1748</v>
      </c>
      <c r="I61" s="122" t="s">
        <v>1201</v>
      </c>
      <c r="J61" s="122" t="s">
        <v>884</v>
      </c>
      <c r="K61" s="122" t="s">
        <v>1948</v>
      </c>
    </row>
    <row r="62" spans="1:11" ht="12.75">
      <c r="A62" s="157">
        <v>57</v>
      </c>
      <c r="B62" s="122" t="s">
        <v>2028</v>
      </c>
      <c r="C62" s="122">
        <v>3337</v>
      </c>
      <c r="D62" s="122" t="s">
        <v>721</v>
      </c>
      <c r="E62" s="122" t="s">
        <v>469</v>
      </c>
      <c r="F62" s="125">
        <v>3204153600</v>
      </c>
      <c r="G62" s="125">
        <f t="shared" si="0"/>
        <v>289750007.9712</v>
      </c>
      <c r="H62" s="122" t="s">
        <v>1748</v>
      </c>
      <c r="I62" s="122" t="s">
        <v>1201</v>
      </c>
      <c r="J62" s="122" t="s">
        <v>537</v>
      </c>
      <c r="K62" s="122" t="s">
        <v>538</v>
      </c>
    </row>
    <row r="63" spans="1:11" ht="12.75">
      <c r="A63" s="157">
        <v>58</v>
      </c>
      <c r="B63" s="122" t="s">
        <v>2029</v>
      </c>
      <c r="C63" s="122">
        <v>766</v>
      </c>
      <c r="D63" s="122" t="s">
        <v>721</v>
      </c>
      <c r="E63" s="122" t="s">
        <v>1748</v>
      </c>
      <c r="F63" s="125">
        <v>3075729408</v>
      </c>
      <c r="G63" s="125">
        <f t="shared" si="0"/>
        <v>278136672.500736</v>
      </c>
      <c r="H63" s="122" t="s">
        <v>1748</v>
      </c>
      <c r="I63" s="122" t="s">
        <v>1201</v>
      </c>
      <c r="J63" s="122" t="s">
        <v>541</v>
      </c>
      <c r="K63" s="122" t="s">
        <v>542</v>
      </c>
    </row>
    <row r="64" spans="1:11" ht="12.75">
      <c r="A64" s="147">
        <v>59</v>
      </c>
      <c r="B64" s="122" t="s">
        <v>2030</v>
      </c>
      <c r="C64" s="122">
        <v>2889</v>
      </c>
      <c r="D64" s="122" t="s">
        <v>721</v>
      </c>
      <c r="E64" s="122" t="s">
        <v>469</v>
      </c>
      <c r="F64" s="125">
        <v>2995633408</v>
      </c>
      <c r="G64" s="125">
        <f t="shared" si="0"/>
        <v>270893631.268736</v>
      </c>
      <c r="H64" s="122" t="s">
        <v>1748</v>
      </c>
      <c r="I64" s="122" t="s">
        <v>1201</v>
      </c>
      <c r="J64" s="122" t="s">
        <v>884</v>
      </c>
      <c r="K64" s="122" t="s">
        <v>1944</v>
      </c>
    </row>
    <row r="65" spans="1:11" ht="12.75">
      <c r="A65" s="147">
        <v>60</v>
      </c>
      <c r="B65" s="122" t="s">
        <v>2031</v>
      </c>
      <c r="C65" s="122">
        <v>702</v>
      </c>
      <c r="D65" s="122" t="s">
        <v>530</v>
      </c>
      <c r="E65" s="122" t="s">
        <v>1748</v>
      </c>
      <c r="F65" s="125">
        <v>2970980096</v>
      </c>
      <c r="G65" s="125">
        <f t="shared" si="0"/>
        <v>268664244.591232</v>
      </c>
      <c r="H65" s="122" t="s">
        <v>1748</v>
      </c>
      <c r="I65" s="122" t="s">
        <v>1201</v>
      </c>
      <c r="J65" s="122" t="s">
        <v>537</v>
      </c>
      <c r="K65" s="122" t="s">
        <v>1778</v>
      </c>
    </row>
    <row r="66" spans="1:11" ht="12.75">
      <c r="A66" s="157">
        <v>61</v>
      </c>
      <c r="B66" s="122" t="s">
        <v>2032</v>
      </c>
      <c r="C66" s="122">
        <v>839</v>
      </c>
      <c r="D66" s="122" t="s">
        <v>469</v>
      </c>
      <c r="E66" s="122" t="s">
        <v>469</v>
      </c>
      <c r="F66" s="125">
        <v>2922115584</v>
      </c>
      <c r="G66" s="125">
        <f t="shared" si="0"/>
        <v>264245451.20332798</v>
      </c>
      <c r="H66" s="122" t="s">
        <v>1748</v>
      </c>
      <c r="I66" s="122" t="s">
        <v>1201</v>
      </c>
      <c r="J66" s="122" t="s">
        <v>537</v>
      </c>
      <c r="K66" s="122" t="s">
        <v>538</v>
      </c>
    </row>
    <row r="67" spans="1:11" ht="12.75">
      <c r="A67" s="157">
        <v>62</v>
      </c>
      <c r="B67" s="122" t="s">
        <v>2033</v>
      </c>
      <c r="C67" s="122">
        <v>8035</v>
      </c>
      <c r="D67" s="122" t="s">
        <v>530</v>
      </c>
      <c r="E67" s="122" t="s">
        <v>1748</v>
      </c>
      <c r="F67" s="125">
        <v>2906513920</v>
      </c>
      <c r="G67" s="125">
        <f t="shared" si="0"/>
        <v>262834600.52864</v>
      </c>
      <c r="H67" s="122" t="s">
        <v>1748</v>
      </c>
      <c r="I67" s="122" t="s">
        <v>2034</v>
      </c>
      <c r="J67" s="122" t="s">
        <v>537</v>
      </c>
      <c r="K67" s="122" t="s">
        <v>1778</v>
      </c>
    </row>
    <row r="68" spans="1:11" ht="12.75">
      <c r="A68" s="147">
        <v>63</v>
      </c>
      <c r="B68" s="122" t="s">
        <v>2035</v>
      </c>
      <c r="C68" s="122">
        <v>660</v>
      </c>
      <c r="D68" s="122" t="s">
        <v>721</v>
      </c>
      <c r="E68" s="122" t="s">
        <v>1748</v>
      </c>
      <c r="F68" s="125">
        <v>2395476224</v>
      </c>
      <c r="G68" s="125">
        <f t="shared" si="0"/>
        <v>216621717.198208</v>
      </c>
      <c r="H68" s="122" t="s">
        <v>1748</v>
      </c>
      <c r="I68" s="122" t="s">
        <v>1201</v>
      </c>
      <c r="J68" s="122" t="s">
        <v>541</v>
      </c>
      <c r="K68" s="122" t="s">
        <v>542</v>
      </c>
    </row>
    <row r="69" spans="1:11" ht="12.75">
      <c r="A69" s="147">
        <v>64</v>
      </c>
      <c r="B69" s="122" t="s">
        <v>2036</v>
      </c>
      <c r="C69" s="122">
        <v>988</v>
      </c>
      <c r="D69" s="122" t="s">
        <v>530</v>
      </c>
      <c r="E69" s="122" t="s">
        <v>1748</v>
      </c>
      <c r="F69" s="125">
        <v>2243200768</v>
      </c>
      <c r="G69" s="125">
        <f t="shared" si="0"/>
        <v>202851523.849856</v>
      </c>
      <c r="H69" s="122" t="s">
        <v>1748</v>
      </c>
      <c r="I69" s="122" t="s">
        <v>891</v>
      </c>
      <c r="J69" s="122" t="s">
        <v>541</v>
      </c>
      <c r="K69" s="122" t="s">
        <v>498</v>
      </c>
    </row>
    <row r="70" spans="1:11" ht="12.75">
      <c r="A70" s="157">
        <v>65</v>
      </c>
      <c r="B70" s="122" t="s">
        <v>2037</v>
      </c>
      <c r="C70" s="122">
        <v>852</v>
      </c>
      <c r="D70" s="122" t="s">
        <v>721</v>
      </c>
      <c r="E70" s="122" t="s">
        <v>1748</v>
      </c>
      <c r="F70" s="125">
        <v>2175760128</v>
      </c>
      <c r="G70" s="125">
        <f t="shared" si="0"/>
        <v>196752900.49497598</v>
      </c>
      <c r="H70" s="122" t="s">
        <v>1748</v>
      </c>
      <c r="I70" s="122" t="s">
        <v>1768</v>
      </c>
      <c r="J70" s="122" t="s">
        <v>612</v>
      </c>
      <c r="K70" s="122" t="s">
        <v>700</v>
      </c>
    </row>
    <row r="71" spans="1:11" ht="12.75">
      <c r="A71" s="157">
        <v>66</v>
      </c>
      <c r="B71" s="122" t="s">
        <v>2038</v>
      </c>
      <c r="C71" s="122">
        <v>24</v>
      </c>
      <c r="D71" s="122" t="s">
        <v>530</v>
      </c>
      <c r="E71" s="122" t="s">
        <v>1748</v>
      </c>
      <c r="F71" s="125">
        <v>2096404736</v>
      </c>
      <c r="G71" s="125">
        <f aca="true" t="shared" si="1" ref="G71:G101">F71*0.0904295</f>
        <v>189576832.074112</v>
      </c>
      <c r="H71" s="122" t="s">
        <v>1748</v>
      </c>
      <c r="I71" s="122" t="s">
        <v>1201</v>
      </c>
      <c r="J71" s="122" t="s">
        <v>884</v>
      </c>
      <c r="K71" s="122" t="s">
        <v>1948</v>
      </c>
    </row>
    <row r="72" spans="1:11" ht="12.75">
      <c r="A72" s="147">
        <v>67</v>
      </c>
      <c r="B72" s="122" t="s">
        <v>2039</v>
      </c>
      <c r="C72" s="122">
        <v>206</v>
      </c>
      <c r="D72" s="122" t="s">
        <v>721</v>
      </c>
      <c r="E72" s="122" t="s">
        <v>1748</v>
      </c>
      <c r="F72" s="125">
        <v>1864904832</v>
      </c>
      <c r="G72" s="125">
        <f t="shared" si="1"/>
        <v>168642411.505344</v>
      </c>
      <c r="H72" s="122" t="s">
        <v>1748</v>
      </c>
      <c r="I72" s="122" t="s">
        <v>1201</v>
      </c>
      <c r="J72" s="122" t="s">
        <v>537</v>
      </c>
      <c r="K72" s="122" t="s">
        <v>538</v>
      </c>
    </row>
    <row r="73" spans="1:11" ht="12.75">
      <c r="A73" s="147">
        <v>68</v>
      </c>
      <c r="B73" s="122" t="s">
        <v>2040</v>
      </c>
      <c r="C73" s="122">
        <v>8290</v>
      </c>
      <c r="D73" s="122" t="s">
        <v>469</v>
      </c>
      <c r="E73" s="122" t="s">
        <v>469</v>
      </c>
      <c r="F73" s="125">
        <v>1805843072</v>
      </c>
      <c r="G73" s="125">
        <f t="shared" si="1"/>
        <v>163301486.079424</v>
      </c>
      <c r="H73" s="122" t="s">
        <v>1748</v>
      </c>
      <c r="I73" s="122" t="s">
        <v>1201</v>
      </c>
      <c r="J73" s="122" t="s">
        <v>537</v>
      </c>
      <c r="K73" s="122" t="s">
        <v>1778</v>
      </c>
    </row>
    <row r="74" spans="1:11" ht="12.75">
      <c r="A74" s="157">
        <v>69</v>
      </c>
      <c r="B74" s="122" t="s">
        <v>2041</v>
      </c>
      <c r="C74" s="122">
        <v>3928</v>
      </c>
      <c r="D74" s="122" t="s">
        <v>469</v>
      </c>
      <c r="E74" s="122" t="s">
        <v>469</v>
      </c>
      <c r="F74" s="125">
        <v>1779633024</v>
      </c>
      <c r="G74" s="125">
        <f t="shared" si="1"/>
        <v>160931324.54380798</v>
      </c>
      <c r="H74" s="122" t="s">
        <v>1748</v>
      </c>
      <c r="I74" s="122" t="s">
        <v>1201</v>
      </c>
      <c r="J74" s="122" t="s">
        <v>537</v>
      </c>
      <c r="K74" s="122" t="s">
        <v>1778</v>
      </c>
    </row>
    <row r="75" spans="1:11" ht="12.75">
      <c r="A75" s="157">
        <v>70</v>
      </c>
      <c r="B75" s="122" t="s">
        <v>2042</v>
      </c>
      <c r="C75" s="122">
        <v>476</v>
      </c>
      <c r="D75" s="122" t="s">
        <v>530</v>
      </c>
      <c r="E75" s="122" t="s">
        <v>1748</v>
      </c>
      <c r="F75" s="125">
        <v>1770491904</v>
      </c>
      <c r="G75" s="125">
        <f t="shared" si="1"/>
        <v>160104697.632768</v>
      </c>
      <c r="H75" s="122" t="s">
        <v>1748</v>
      </c>
      <c r="I75" s="122" t="s">
        <v>1201</v>
      </c>
      <c r="J75" s="122" t="s">
        <v>541</v>
      </c>
      <c r="K75" s="122" t="s">
        <v>542</v>
      </c>
    </row>
    <row r="76" spans="1:11" ht="12.75">
      <c r="A76" s="147">
        <v>71</v>
      </c>
      <c r="B76" s="122" t="s">
        <v>2043</v>
      </c>
      <c r="C76" s="122">
        <v>704</v>
      </c>
      <c r="D76" s="122" t="s">
        <v>530</v>
      </c>
      <c r="E76" s="122" t="s">
        <v>1748</v>
      </c>
      <c r="F76" s="125">
        <v>1752241152</v>
      </c>
      <c r="G76" s="125">
        <f t="shared" si="1"/>
        <v>158454291.254784</v>
      </c>
      <c r="H76" s="122" t="s">
        <v>1748</v>
      </c>
      <c r="I76" s="122" t="s">
        <v>1201</v>
      </c>
      <c r="J76" s="122" t="s">
        <v>541</v>
      </c>
      <c r="K76" s="122" t="s">
        <v>498</v>
      </c>
    </row>
    <row r="77" spans="1:11" ht="12.75">
      <c r="A77" s="147">
        <v>72</v>
      </c>
      <c r="B77" s="122" t="s">
        <v>2044</v>
      </c>
      <c r="C77" s="122">
        <v>166</v>
      </c>
      <c r="D77" s="122" t="s">
        <v>530</v>
      </c>
      <c r="E77" s="122" t="s">
        <v>1748</v>
      </c>
      <c r="F77" s="125">
        <v>1554136704</v>
      </c>
      <c r="G77" s="125">
        <f t="shared" si="1"/>
        <v>140539805.074368</v>
      </c>
      <c r="H77" s="122" t="s">
        <v>1748</v>
      </c>
      <c r="I77" s="122" t="s">
        <v>1201</v>
      </c>
      <c r="J77" s="122" t="s">
        <v>884</v>
      </c>
      <c r="K77" s="122" t="s">
        <v>1944</v>
      </c>
    </row>
    <row r="78" spans="1:11" ht="12.75">
      <c r="A78" s="157">
        <v>73</v>
      </c>
      <c r="B78" s="122" t="s">
        <v>2045</v>
      </c>
      <c r="C78" s="122">
        <v>103</v>
      </c>
      <c r="D78" s="122" t="s">
        <v>1748</v>
      </c>
      <c r="E78" s="122" t="s">
        <v>1748</v>
      </c>
      <c r="F78" s="125">
        <v>1499862400</v>
      </c>
      <c r="G78" s="125">
        <f t="shared" si="1"/>
        <v>135631806.9008</v>
      </c>
      <c r="H78" s="122" t="s">
        <v>1748</v>
      </c>
      <c r="I78" s="122" t="s">
        <v>891</v>
      </c>
      <c r="J78" s="122" t="s">
        <v>884</v>
      </c>
      <c r="K78" s="122" t="s">
        <v>1948</v>
      </c>
    </row>
    <row r="79" spans="1:11" ht="12.75">
      <c r="A79" s="157">
        <v>74</v>
      </c>
      <c r="B79" s="122" t="s">
        <v>1862</v>
      </c>
      <c r="C79" s="122">
        <v>340</v>
      </c>
      <c r="D79" s="122" t="s">
        <v>530</v>
      </c>
      <c r="E79" s="122" t="s">
        <v>1748</v>
      </c>
      <c r="F79" s="125">
        <v>1252013056</v>
      </c>
      <c r="G79" s="125">
        <f t="shared" si="1"/>
        <v>113218914.647552</v>
      </c>
      <c r="H79" s="122" t="s">
        <v>1748</v>
      </c>
      <c r="I79" s="122" t="s">
        <v>1768</v>
      </c>
      <c r="J79" s="122" t="s">
        <v>541</v>
      </c>
      <c r="K79" s="122" t="s">
        <v>542</v>
      </c>
    </row>
    <row r="80" spans="1:11" ht="12.75">
      <c r="A80" s="147">
        <v>75</v>
      </c>
      <c r="B80" s="122" t="s">
        <v>1863</v>
      </c>
      <c r="C80" s="122">
        <v>8306</v>
      </c>
      <c r="D80" s="122" t="s">
        <v>530</v>
      </c>
      <c r="E80" s="122" t="s">
        <v>1748</v>
      </c>
      <c r="F80" s="125">
        <v>1186549888</v>
      </c>
      <c r="G80" s="125">
        <f t="shared" si="1"/>
        <v>107299113.096896</v>
      </c>
      <c r="H80" s="122" t="s">
        <v>1748</v>
      </c>
      <c r="I80" s="122" t="s">
        <v>1201</v>
      </c>
      <c r="J80" s="122" t="s">
        <v>884</v>
      </c>
      <c r="K80" s="122" t="s">
        <v>1944</v>
      </c>
    </row>
    <row r="81" spans="1:11" ht="12.75">
      <c r="A81" s="147">
        <v>76</v>
      </c>
      <c r="B81" s="122" t="s">
        <v>1864</v>
      </c>
      <c r="C81" s="122">
        <v>505</v>
      </c>
      <c r="D81" s="122" t="s">
        <v>721</v>
      </c>
      <c r="E81" s="122" t="s">
        <v>469</v>
      </c>
      <c r="F81" s="125">
        <v>1095135872</v>
      </c>
      <c r="G81" s="125">
        <f t="shared" si="1"/>
        <v>99032589.33702399</v>
      </c>
      <c r="H81" s="122" t="s">
        <v>1748</v>
      </c>
      <c r="I81" s="122" t="s">
        <v>1201</v>
      </c>
      <c r="J81" s="122" t="s">
        <v>884</v>
      </c>
      <c r="K81" s="122" t="s">
        <v>1944</v>
      </c>
    </row>
    <row r="82" spans="1:11" ht="12.75">
      <c r="A82" s="157">
        <v>77</v>
      </c>
      <c r="B82" s="122" t="s">
        <v>1865</v>
      </c>
      <c r="C82" s="122">
        <v>1102</v>
      </c>
      <c r="D82" s="122" t="s">
        <v>721</v>
      </c>
      <c r="E82" s="122" t="s">
        <v>1748</v>
      </c>
      <c r="F82" s="125">
        <v>1069321664</v>
      </c>
      <c r="G82" s="125">
        <f t="shared" si="1"/>
        <v>96698223.41468799</v>
      </c>
      <c r="H82" s="122" t="s">
        <v>1748</v>
      </c>
      <c r="I82" s="122" t="s">
        <v>1201</v>
      </c>
      <c r="J82" s="122" t="s">
        <v>612</v>
      </c>
      <c r="K82" s="122" t="s">
        <v>700</v>
      </c>
    </row>
    <row r="83" spans="1:11" ht="12.75">
      <c r="A83" s="157">
        <v>78</v>
      </c>
      <c r="B83" s="122" t="s">
        <v>1866</v>
      </c>
      <c r="C83" s="122">
        <v>705</v>
      </c>
      <c r="D83" s="122" t="s">
        <v>1748</v>
      </c>
      <c r="E83" s="122" t="s">
        <v>1867</v>
      </c>
      <c r="F83" s="125">
        <v>1029439936</v>
      </c>
      <c r="G83" s="125">
        <f t="shared" si="1"/>
        <v>93091738.69251199</v>
      </c>
      <c r="H83" s="122" t="s">
        <v>1748</v>
      </c>
      <c r="I83" s="122" t="s">
        <v>1201</v>
      </c>
      <c r="J83" s="122" t="s">
        <v>884</v>
      </c>
      <c r="K83" s="122" t="s">
        <v>1944</v>
      </c>
    </row>
    <row r="84" spans="1:11" ht="12.75">
      <c r="A84" s="147">
        <v>79</v>
      </c>
      <c r="B84" s="122" t="s">
        <v>1868</v>
      </c>
      <c r="C84" s="122">
        <v>681</v>
      </c>
      <c r="D84" s="122" t="s">
        <v>530</v>
      </c>
      <c r="E84" s="122" t="s">
        <v>1748</v>
      </c>
      <c r="F84" s="125">
        <v>991980608</v>
      </c>
      <c r="G84" s="125">
        <f t="shared" si="1"/>
        <v>89704310.39113599</v>
      </c>
      <c r="H84" s="122" t="s">
        <v>1748</v>
      </c>
      <c r="I84" s="122" t="s">
        <v>891</v>
      </c>
      <c r="J84" s="122" t="s">
        <v>537</v>
      </c>
      <c r="K84" s="122" t="s">
        <v>1778</v>
      </c>
    </row>
    <row r="85" spans="1:11" ht="12.75">
      <c r="A85" s="147">
        <v>80</v>
      </c>
      <c r="B85" s="122" t="s">
        <v>1869</v>
      </c>
      <c r="C85" s="122">
        <v>8299</v>
      </c>
      <c r="D85" s="122" t="s">
        <v>721</v>
      </c>
      <c r="E85" s="122" t="s">
        <v>1748</v>
      </c>
      <c r="F85" s="125">
        <v>968291072</v>
      </c>
      <c r="G85" s="125">
        <f t="shared" si="1"/>
        <v>87562077.495424</v>
      </c>
      <c r="H85" s="122" t="s">
        <v>1748</v>
      </c>
      <c r="I85" s="122" t="s">
        <v>1201</v>
      </c>
      <c r="J85" s="122" t="s">
        <v>541</v>
      </c>
      <c r="K85" s="122" t="s">
        <v>603</v>
      </c>
    </row>
    <row r="86" spans="1:11" ht="12.75">
      <c r="A86" s="157">
        <v>81</v>
      </c>
      <c r="B86" s="122" t="s">
        <v>1870</v>
      </c>
      <c r="C86" s="122">
        <v>554</v>
      </c>
      <c r="D86" s="122" t="s">
        <v>721</v>
      </c>
      <c r="E86" s="122" t="s">
        <v>1748</v>
      </c>
      <c r="F86" s="125">
        <v>858506752</v>
      </c>
      <c r="G86" s="125">
        <f t="shared" si="1"/>
        <v>77634336.329984</v>
      </c>
      <c r="H86" s="122" t="s">
        <v>1748</v>
      </c>
      <c r="I86" s="122" t="s">
        <v>1201</v>
      </c>
      <c r="J86" s="122" t="s">
        <v>537</v>
      </c>
      <c r="K86" s="122" t="s">
        <v>538</v>
      </c>
    </row>
    <row r="87" spans="1:11" ht="12.75">
      <c r="A87" s="157">
        <v>82</v>
      </c>
      <c r="B87" s="122" t="s">
        <v>1871</v>
      </c>
      <c r="C87" s="122">
        <v>98</v>
      </c>
      <c r="D87" s="122" t="s">
        <v>721</v>
      </c>
      <c r="E87" s="122" t="s">
        <v>469</v>
      </c>
      <c r="F87" s="125">
        <v>802560000</v>
      </c>
      <c r="G87" s="125">
        <f t="shared" si="1"/>
        <v>72575099.52</v>
      </c>
      <c r="H87" s="122" t="s">
        <v>1748</v>
      </c>
      <c r="I87" s="122" t="s">
        <v>1201</v>
      </c>
      <c r="J87" s="122" t="s">
        <v>884</v>
      </c>
      <c r="K87" s="122" t="s">
        <v>1939</v>
      </c>
    </row>
    <row r="88" spans="1:11" ht="12.75">
      <c r="A88" s="147">
        <v>83</v>
      </c>
      <c r="B88" s="122" t="s">
        <v>1872</v>
      </c>
      <c r="C88" s="122">
        <v>637</v>
      </c>
      <c r="D88" s="122" t="s">
        <v>721</v>
      </c>
      <c r="E88" s="122" t="s">
        <v>1748</v>
      </c>
      <c r="F88" s="125">
        <v>745875008</v>
      </c>
      <c r="G88" s="125">
        <f t="shared" si="1"/>
        <v>67449104.035936</v>
      </c>
      <c r="H88" s="122" t="s">
        <v>1748</v>
      </c>
      <c r="I88" s="122" t="s">
        <v>1201</v>
      </c>
      <c r="J88" s="122" t="s">
        <v>884</v>
      </c>
      <c r="K88" s="122" t="s">
        <v>1944</v>
      </c>
    </row>
    <row r="89" spans="1:11" ht="12.75">
      <c r="A89" s="147">
        <v>84</v>
      </c>
      <c r="B89" s="122" t="s">
        <v>1873</v>
      </c>
      <c r="C89" s="122">
        <v>559</v>
      </c>
      <c r="D89" s="122" t="s">
        <v>530</v>
      </c>
      <c r="E89" s="122" t="s">
        <v>1748</v>
      </c>
      <c r="F89" s="125">
        <v>679958912</v>
      </c>
      <c r="G89" s="125">
        <f t="shared" si="1"/>
        <v>61488344.432703994</v>
      </c>
      <c r="H89" s="122" t="s">
        <v>1748</v>
      </c>
      <c r="I89" s="122" t="s">
        <v>891</v>
      </c>
      <c r="J89" s="122" t="s">
        <v>884</v>
      </c>
      <c r="K89" s="122" t="s">
        <v>1944</v>
      </c>
    </row>
    <row r="90" spans="1:11" ht="12.75">
      <c r="A90" s="157">
        <v>85</v>
      </c>
      <c r="B90" s="122" t="s">
        <v>1874</v>
      </c>
      <c r="C90" s="122">
        <v>263</v>
      </c>
      <c r="D90" s="122" t="s">
        <v>1748</v>
      </c>
      <c r="E90" s="122" t="s">
        <v>1748</v>
      </c>
      <c r="F90" s="125">
        <v>616590528</v>
      </c>
      <c r="G90" s="125">
        <f t="shared" si="1"/>
        <v>55757973.151776</v>
      </c>
      <c r="H90" s="122" t="s">
        <v>1748</v>
      </c>
      <c r="I90" s="122" t="s">
        <v>1201</v>
      </c>
      <c r="J90" s="122" t="s">
        <v>884</v>
      </c>
      <c r="K90" s="122" t="s">
        <v>1948</v>
      </c>
    </row>
    <row r="91" spans="1:11" ht="12.75">
      <c r="A91" s="157">
        <v>86</v>
      </c>
      <c r="B91" s="122" t="s">
        <v>1875</v>
      </c>
      <c r="C91" s="122">
        <v>1048</v>
      </c>
      <c r="D91" s="122" t="s">
        <v>2014</v>
      </c>
      <c r="E91" s="122" t="s">
        <v>2014</v>
      </c>
      <c r="F91" s="125">
        <v>587566720</v>
      </c>
      <c r="G91" s="125">
        <f t="shared" si="1"/>
        <v>53133364.70624</v>
      </c>
      <c r="H91" s="122" t="s">
        <v>1748</v>
      </c>
      <c r="I91" s="122" t="s">
        <v>1201</v>
      </c>
      <c r="J91" s="122" t="s">
        <v>884</v>
      </c>
      <c r="K91" s="122" t="s">
        <v>1948</v>
      </c>
    </row>
    <row r="92" spans="1:11" ht="12.75">
      <c r="A92" s="147">
        <v>87</v>
      </c>
      <c r="B92" s="122" t="s">
        <v>1876</v>
      </c>
      <c r="C92" s="122">
        <v>822</v>
      </c>
      <c r="D92" s="122" t="s">
        <v>721</v>
      </c>
      <c r="E92" s="122" t="s">
        <v>1748</v>
      </c>
      <c r="F92" s="125">
        <v>584102272</v>
      </c>
      <c r="G92" s="125">
        <f t="shared" si="1"/>
        <v>52820076.405824</v>
      </c>
      <c r="H92" s="122" t="s">
        <v>1748</v>
      </c>
      <c r="I92" s="122" t="s">
        <v>891</v>
      </c>
      <c r="J92" s="122" t="s">
        <v>884</v>
      </c>
      <c r="K92" s="122" t="s">
        <v>1944</v>
      </c>
    </row>
    <row r="93" spans="1:11" ht="12.75">
      <c r="A93" s="147">
        <v>88</v>
      </c>
      <c r="B93" s="122" t="s">
        <v>1877</v>
      </c>
      <c r="C93" s="122">
        <v>3303</v>
      </c>
      <c r="D93" s="122" t="s">
        <v>721</v>
      </c>
      <c r="E93" s="122" t="s">
        <v>469</v>
      </c>
      <c r="F93" s="125">
        <v>577680000</v>
      </c>
      <c r="G93" s="125">
        <f t="shared" si="1"/>
        <v>52239313.559999995</v>
      </c>
      <c r="H93" s="122" t="s">
        <v>1748</v>
      </c>
      <c r="I93" s="122" t="s">
        <v>1201</v>
      </c>
      <c r="J93" s="122" t="s">
        <v>537</v>
      </c>
      <c r="K93" s="122" t="s">
        <v>538</v>
      </c>
    </row>
    <row r="94" spans="1:11" ht="12.75">
      <c r="A94" s="157">
        <v>89</v>
      </c>
      <c r="B94" s="122" t="s">
        <v>1878</v>
      </c>
      <c r="C94" s="122">
        <v>1118</v>
      </c>
      <c r="D94" s="122" t="s">
        <v>530</v>
      </c>
      <c r="E94" s="122" t="s">
        <v>1748</v>
      </c>
      <c r="F94" s="125">
        <v>573160896</v>
      </c>
      <c r="G94" s="125">
        <f t="shared" si="1"/>
        <v>51830653.244831994</v>
      </c>
      <c r="H94" s="122" t="s">
        <v>1748</v>
      </c>
      <c r="I94" s="122" t="s">
        <v>1201</v>
      </c>
      <c r="J94" s="122" t="s">
        <v>884</v>
      </c>
      <c r="K94" s="122" t="s">
        <v>1948</v>
      </c>
    </row>
    <row r="95" spans="1:11" ht="12.75">
      <c r="A95" s="157">
        <v>90</v>
      </c>
      <c r="B95" s="122" t="s">
        <v>1879</v>
      </c>
      <c r="C95" s="122">
        <v>1220</v>
      </c>
      <c r="D95" s="122" t="s">
        <v>530</v>
      </c>
      <c r="E95" s="122" t="s">
        <v>1748</v>
      </c>
      <c r="F95" s="125">
        <v>428073696</v>
      </c>
      <c r="G95" s="125">
        <f t="shared" si="1"/>
        <v>38710490.292431995</v>
      </c>
      <c r="H95" s="122" t="s">
        <v>1748</v>
      </c>
      <c r="I95" s="122" t="s">
        <v>1201</v>
      </c>
      <c r="J95" s="122" t="s">
        <v>884</v>
      </c>
      <c r="K95" s="122" t="s">
        <v>1939</v>
      </c>
    </row>
    <row r="96" spans="1:11" ht="12.75">
      <c r="A96" s="147">
        <v>91</v>
      </c>
      <c r="B96" s="122" t="s">
        <v>1880</v>
      </c>
      <c r="C96" s="122">
        <v>8253</v>
      </c>
      <c r="D96" s="122" t="s">
        <v>469</v>
      </c>
      <c r="E96" s="122" t="s">
        <v>469</v>
      </c>
      <c r="F96" s="125">
        <v>402559392</v>
      </c>
      <c r="G96" s="125">
        <f t="shared" si="1"/>
        <v>36403244.538864</v>
      </c>
      <c r="H96" s="122" t="s">
        <v>1748</v>
      </c>
      <c r="I96" s="122" t="s">
        <v>1201</v>
      </c>
      <c r="J96" s="122" t="s">
        <v>884</v>
      </c>
      <c r="K96" s="122" t="s">
        <v>1939</v>
      </c>
    </row>
    <row r="97" spans="1:11" ht="12.75">
      <c r="A97" s="147">
        <v>92</v>
      </c>
      <c r="B97" s="122" t="s">
        <v>1881</v>
      </c>
      <c r="C97" s="122">
        <v>1116</v>
      </c>
      <c r="D97" s="122" t="s">
        <v>721</v>
      </c>
      <c r="E97" s="122" t="s">
        <v>1748</v>
      </c>
      <c r="F97" s="125">
        <v>331776000</v>
      </c>
      <c r="G97" s="125">
        <f t="shared" si="1"/>
        <v>30002337.792</v>
      </c>
      <c r="H97" s="122" t="s">
        <v>1748</v>
      </c>
      <c r="I97" s="122" t="s">
        <v>1201</v>
      </c>
      <c r="J97" s="122" t="s">
        <v>884</v>
      </c>
      <c r="K97" s="122" t="s">
        <v>1948</v>
      </c>
    </row>
    <row r="98" spans="1:11" ht="12.75">
      <c r="A98" s="157">
        <v>93</v>
      </c>
      <c r="B98" s="122" t="s">
        <v>1882</v>
      </c>
      <c r="C98" s="122">
        <v>1001</v>
      </c>
      <c r="D98" s="122" t="s">
        <v>530</v>
      </c>
      <c r="E98" s="122" t="s">
        <v>1748</v>
      </c>
      <c r="F98" s="125">
        <v>318878688</v>
      </c>
      <c r="G98" s="125">
        <f t="shared" si="1"/>
        <v>28836040.316496</v>
      </c>
      <c r="H98" s="122" t="s">
        <v>1748</v>
      </c>
      <c r="I98" s="122" t="s">
        <v>1883</v>
      </c>
      <c r="J98" s="122" t="s">
        <v>884</v>
      </c>
      <c r="K98" s="122" t="s">
        <v>1948</v>
      </c>
    </row>
    <row r="99" spans="1:11" ht="12.75">
      <c r="A99" s="157">
        <v>94</v>
      </c>
      <c r="B99" s="122" t="s">
        <v>1884</v>
      </c>
      <c r="C99" s="122">
        <v>76</v>
      </c>
      <c r="D99" s="122" t="s">
        <v>1748</v>
      </c>
      <c r="E99" s="122" t="s">
        <v>1748</v>
      </c>
      <c r="F99" s="125">
        <v>247533712</v>
      </c>
      <c r="G99" s="125">
        <f t="shared" si="1"/>
        <v>22384349.809304</v>
      </c>
      <c r="H99" s="122" t="s">
        <v>1748</v>
      </c>
      <c r="I99" s="122" t="s">
        <v>1201</v>
      </c>
      <c r="J99" s="122" t="s">
        <v>612</v>
      </c>
      <c r="K99" s="122" t="s">
        <v>700</v>
      </c>
    </row>
    <row r="100" spans="1:11" ht="12.75">
      <c r="A100" s="147">
        <v>95</v>
      </c>
      <c r="B100" s="122" t="s">
        <v>1885</v>
      </c>
      <c r="C100" s="122">
        <v>430</v>
      </c>
      <c r="D100" s="122" t="s">
        <v>530</v>
      </c>
      <c r="E100" s="122" t="s">
        <v>1748</v>
      </c>
      <c r="F100" s="125">
        <v>232200000</v>
      </c>
      <c r="G100" s="125">
        <f t="shared" si="1"/>
        <v>20997729.9</v>
      </c>
      <c r="H100" s="122" t="s">
        <v>1748</v>
      </c>
      <c r="I100" s="122" t="s">
        <v>1201</v>
      </c>
      <c r="J100" s="122" t="s">
        <v>884</v>
      </c>
      <c r="K100" s="122" t="s">
        <v>1948</v>
      </c>
    </row>
    <row r="101" spans="1:11" ht="12.75">
      <c r="A101" s="147">
        <v>96</v>
      </c>
      <c r="B101" s="122" t="s">
        <v>1886</v>
      </c>
      <c r="C101" s="122">
        <v>8011</v>
      </c>
      <c r="D101" s="122" t="s">
        <v>721</v>
      </c>
      <c r="E101" s="122" t="s">
        <v>1748</v>
      </c>
      <c r="F101" s="125">
        <v>189820800</v>
      </c>
      <c r="G101" s="125">
        <f t="shared" si="1"/>
        <v>17165400.0336</v>
      </c>
      <c r="H101" s="122" t="s">
        <v>1748</v>
      </c>
      <c r="I101" s="122" t="s">
        <v>1201</v>
      </c>
      <c r="J101" s="122" t="s">
        <v>612</v>
      </c>
      <c r="K101" s="122" t="s">
        <v>700</v>
      </c>
    </row>
    <row r="102" spans="2:11" ht="14.25">
      <c r="B102" s="161"/>
      <c r="C102" s="162"/>
      <c r="D102" s="161"/>
      <c r="E102" s="162"/>
      <c r="F102" s="163"/>
      <c r="G102" s="164"/>
      <c r="H102" s="165"/>
      <c r="I102" s="166"/>
      <c r="J102" s="161"/>
      <c r="K102" s="167"/>
    </row>
    <row r="103" ht="12.75">
      <c r="A103" s="147" t="s">
        <v>1887</v>
      </c>
    </row>
    <row r="104" ht="12.75">
      <c r="A104" s="160" t="s">
        <v>1888</v>
      </c>
    </row>
  </sheetData>
  <sheetProtection/>
  <mergeCells count="1">
    <mergeCell ref="E1:H1"/>
  </mergeCells>
  <printOp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dimension ref="A1:K912"/>
  <sheetViews>
    <sheetView zoomScalePageLayoutView="0" workbookViewId="0" topLeftCell="A905">
      <selection activeCell="A905" sqref="A905"/>
    </sheetView>
  </sheetViews>
  <sheetFormatPr defaultColWidth="23.625" defaultRowHeight="12.75"/>
  <cols>
    <col min="1" max="1" width="5.00390625" style="51" customWidth="1"/>
    <col min="2" max="2" width="26.25390625" style="51" customWidth="1"/>
    <col min="3" max="3" width="9.00390625" style="51" customWidth="1"/>
    <col min="4" max="4" width="11.75390625" style="51" customWidth="1"/>
    <col min="5" max="5" width="17.125" style="51" customWidth="1"/>
    <col min="6" max="6" width="16.75390625" style="51" customWidth="1"/>
    <col min="7" max="7" width="15.125" style="51" customWidth="1"/>
    <col min="8" max="9" width="14.75390625" style="51" customWidth="1"/>
    <col min="10" max="10" width="12.375" style="51" customWidth="1"/>
    <col min="11" max="11" width="30.00390625" style="51" customWidth="1"/>
    <col min="12" max="16384" width="23.625" style="51" customWidth="1"/>
  </cols>
  <sheetData>
    <row r="1" spans="2:7" ht="12.75">
      <c r="B1" s="22" t="s">
        <v>6137</v>
      </c>
      <c r="D1" s="186"/>
      <c r="F1" s="186" t="s">
        <v>202</v>
      </c>
      <c r="G1" s="120">
        <f>SUM(G6:G902)</f>
        <v>497188374239.41724</v>
      </c>
    </row>
    <row r="2" spans="2:7" ht="12.75">
      <c r="B2" s="21" t="s">
        <v>3836</v>
      </c>
      <c r="C2" s="21"/>
      <c r="D2" s="21"/>
      <c r="E2" s="21"/>
      <c r="F2" s="21"/>
      <c r="G2" s="185"/>
    </row>
    <row r="3" spans="2:8" ht="12.75">
      <c r="B3" s="21" t="s">
        <v>3835</v>
      </c>
      <c r="C3" s="21"/>
      <c r="D3" s="135"/>
      <c r="E3" s="118">
        <v>4</v>
      </c>
      <c r="F3" s="21" t="s">
        <v>826</v>
      </c>
      <c r="G3" s="21"/>
      <c r="H3" s="185"/>
    </row>
    <row r="4" ht="12.75">
      <c r="G4" s="120"/>
    </row>
    <row r="5" spans="2:11" ht="38.25">
      <c r="B5" s="183" t="s">
        <v>3834</v>
      </c>
      <c r="C5" s="183" t="s">
        <v>3833</v>
      </c>
      <c r="D5" s="183" t="s">
        <v>3832</v>
      </c>
      <c r="E5" s="183" t="s">
        <v>3831</v>
      </c>
      <c r="F5" s="183" t="s">
        <v>3830</v>
      </c>
      <c r="G5" s="184" t="s">
        <v>3829</v>
      </c>
      <c r="H5" s="183" t="s">
        <v>3997</v>
      </c>
      <c r="I5" s="183" t="s">
        <v>3996</v>
      </c>
      <c r="J5" s="142" t="s">
        <v>3995</v>
      </c>
      <c r="K5" s="142" t="s">
        <v>3994</v>
      </c>
    </row>
    <row r="6" spans="1:11" ht="13.5" customHeight="1">
      <c r="A6" s="177">
        <v>1</v>
      </c>
      <c r="B6" s="180" t="s">
        <v>3993</v>
      </c>
      <c r="C6" s="180" t="s">
        <v>3992</v>
      </c>
      <c r="D6" s="180" t="s">
        <v>504</v>
      </c>
      <c r="E6" s="180" t="s">
        <v>839</v>
      </c>
      <c r="F6" s="181">
        <v>250355712000</v>
      </c>
      <c r="G6" s="181">
        <f aca="true" t="shared" si="0" ref="G6:G69">F6*0.709358</f>
        <v>177591827152.896</v>
      </c>
      <c r="H6" s="180" t="s">
        <v>1114</v>
      </c>
      <c r="I6" s="180" t="s">
        <v>70</v>
      </c>
      <c r="J6" s="180" t="s">
        <v>541</v>
      </c>
      <c r="K6" s="180" t="s">
        <v>542</v>
      </c>
    </row>
    <row r="7" spans="1:11" ht="13.5" customHeight="1">
      <c r="A7" s="177">
        <v>2</v>
      </c>
      <c r="B7" s="175" t="s">
        <v>3991</v>
      </c>
      <c r="C7" s="175" t="s">
        <v>3990</v>
      </c>
      <c r="D7" s="175" t="s">
        <v>504</v>
      </c>
      <c r="E7" s="175" t="s">
        <v>839</v>
      </c>
      <c r="F7" s="179">
        <v>141330776064</v>
      </c>
      <c r="G7" s="178">
        <f t="shared" si="0"/>
        <v>100254116647.20692</v>
      </c>
      <c r="H7" s="175" t="s">
        <v>1114</v>
      </c>
      <c r="I7" s="175" t="s">
        <v>891</v>
      </c>
      <c r="J7" s="175" t="s">
        <v>541</v>
      </c>
      <c r="K7" s="175" t="s">
        <v>542</v>
      </c>
    </row>
    <row r="8" spans="1:11" ht="13.5" customHeight="1">
      <c r="A8" s="177">
        <v>3</v>
      </c>
      <c r="B8" s="175" t="s">
        <v>3989</v>
      </c>
      <c r="C8" s="175" t="s">
        <v>3988</v>
      </c>
      <c r="D8" s="175" t="s">
        <v>504</v>
      </c>
      <c r="E8" s="175" t="s">
        <v>839</v>
      </c>
      <c r="F8" s="179">
        <v>37146951680</v>
      </c>
      <c r="G8" s="178">
        <f t="shared" si="0"/>
        <v>26350487349.82144</v>
      </c>
      <c r="H8" s="175" t="s">
        <v>1114</v>
      </c>
      <c r="I8" s="175" t="s">
        <v>891</v>
      </c>
      <c r="J8" s="175" t="s">
        <v>612</v>
      </c>
      <c r="K8" s="175" t="s">
        <v>700</v>
      </c>
    </row>
    <row r="9" spans="1:11" ht="13.5" customHeight="1">
      <c r="A9" s="177">
        <v>4</v>
      </c>
      <c r="B9" s="175" t="s">
        <v>3987</v>
      </c>
      <c r="C9" s="175" t="s">
        <v>3986</v>
      </c>
      <c r="D9" s="175" t="s">
        <v>504</v>
      </c>
      <c r="E9" s="175" t="s">
        <v>839</v>
      </c>
      <c r="F9" s="179">
        <v>31441498112</v>
      </c>
      <c r="G9" s="178">
        <f t="shared" si="0"/>
        <v>22303278217.732098</v>
      </c>
      <c r="H9" s="175" t="s">
        <v>1114</v>
      </c>
      <c r="I9" s="175" t="s">
        <v>891</v>
      </c>
      <c r="J9" s="175" t="s">
        <v>541</v>
      </c>
      <c r="K9" s="175" t="s">
        <v>603</v>
      </c>
    </row>
    <row r="10" spans="1:11" ht="13.5" customHeight="1">
      <c r="A10" s="177">
        <v>5</v>
      </c>
      <c r="B10" s="175" t="s">
        <v>3985</v>
      </c>
      <c r="C10" s="175" t="s">
        <v>3984</v>
      </c>
      <c r="D10" s="175" t="s">
        <v>504</v>
      </c>
      <c r="E10" s="175" t="s">
        <v>839</v>
      </c>
      <c r="F10" s="179">
        <v>20358479872</v>
      </c>
      <c r="G10" s="178">
        <f t="shared" si="0"/>
        <v>14441450565.042177</v>
      </c>
      <c r="H10" s="175" t="s">
        <v>1114</v>
      </c>
      <c r="I10" s="175" t="s">
        <v>891</v>
      </c>
      <c r="J10" s="175" t="s">
        <v>884</v>
      </c>
      <c r="K10" s="175" t="s">
        <v>1948</v>
      </c>
    </row>
    <row r="11" spans="1:11" ht="13.5" customHeight="1">
      <c r="A11" s="177">
        <v>6</v>
      </c>
      <c r="B11" s="175" t="s">
        <v>3983</v>
      </c>
      <c r="C11" s="175" t="s">
        <v>3982</v>
      </c>
      <c r="D11" s="175" t="s">
        <v>504</v>
      </c>
      <c r="E11" s="175" t="s">
        <v>839</v>
      </c>
      <c r="F11" s="179">
        <v>13838524416</v>
      </c>
      <c r="G11" s="178">
        <f t="shared" si="0"/>
        <v>9816468002.684929</v>
      </c>
      <c r="H11" s="175" t="s">
        <v>1114</v>
      </c>
      <c r="I11" s="175" t="s">
        <v>891</v>
      </c>
      <c r="J11" s="175" t="s">
        <v>612</v>
      </c>
      <c r="K11" s="175" t="s">
        <v>700</v>
      </c>
    </row>
    <row r="12" spans="1:11" ht="13.5" customHeight="1">
      <c r="A12" s="177">
        <v>7</v>
      </c>
      <c r="B12" s="175" t="s">
        <v>3981</v>
      </c>
      <c r="C12" s="175" t="s">
        <v>3980</v>
      </c>
      <c r="D12" s="175" t="s">
        <v>504</v>
      </c>
      <c r="E12" s="175" t="s">
        <v>839</v>
      </c>
      <c r="F12" s="179">
        <v>10745164800</v>
      </c>
      <c r="G12" s="178">
        <f t="shared" si="0"/>
        <v>7622168612.1984005</v>
      </c>
      <c r="H12" s="175" t="s">
        <v>1114</v>
      </c>
      <c r="I12" s="175" t="s">
        <v>891</v>
      </c>
      <c r="J12" s="175" t="s">
        <v>541</v>
      </c>
      <c r="K12" s="175" t="s">
        <v>498</v>
      </c>
    </row>
    <row r="13" spans="1:11" ht="13.5" customHeight="1">
      <c r="A13" s="177">
        <v>8</v>
      </c>
      <c r="B13" s="175" t="s">
        <v>3979</v>
      </c>
      <c r="C13" s="175" t="s">
        <v>3978</v>
      </c>
      <c r="D13" s="175" t="s">
        <v>504</v>
      </c>
      <c r="E13" s="175" t="s">
        <v>839</v>
      </c>
      <c r="F13" s="179">
        <v>7683932672</v>
      </c>
      <c r="G13" s="178">
        <f t="shared" si="0"/>
        <v>5450659112.344576</v>
      </c>
      <c r="H13" s="175" t="s">
        <v>1114</v>
      </c>
      <c r="I13" s="175" t="s">
        <v>2053</v>
      </c>
      <c r="J13" s="175" t="s">
        <v>537</v>
      </c>
      <c r="K13" s="175" t="s">
        <v>538</v>
      </c>
    </row>
    <row r="14" spans="1:11" ht="13.5" customHeight="1">
      <c r="A14" s="177">
        <v>9</v>
      </c>
      <c r="B14" s="175" t="s">
        <v>3977</v>
      </c>
      <c r="C14" s="175" t="s">
        <v>3976</v>
      </c>
      <c r="D14" s="175" t="s">
        <v>605</v>
      </c>
      <c r="E14" s="175" t="s">
        <v>839</v>
      </c>
      <c r="F14" s="179">
        <v>6596219392</v>
      </c>
      <c r="G14" s="178">
        <f t="shared" si="0"/>
        <v>4679080995.470336</v>
      </c>
      <c r="H14" s="175" t="s">
        <v>836</v>
      </c>
      <c r="I14" s="175" t="s">
        <v>3975</v>
      </c>
      <c r="J14" s="175" t="s">
        <v>541</v>
      </c>
      <c r="K14" s="175" t="s">
        <v>542</v>
      </c>
    </row>
    <row r="15" spans="1:11" ht="13.5" customHeight="1">
      <c r="A15" s="177">
        <v>10</v>
      </c>
      <c r="B15" s="180" t="s">
        <v>3974</v>
      </c>
      <c r="C15" s="180" t="s">
        <v>3973</v>
      </c>
      <c r="D15" s="180" t="s">
        <v>504</v>
      </c>
      <c r="E15" s="180" t="s">
        <v>839</v>
      </c>
      <c r="F15" s="181">
        <v>6173696512</v>
      </c>
      <c r="G15" s="181">
        <f t="shared" si="0"/>
        <v>4379361010.359296</v>
      </c>
      <c r="H15" s="180" t="s">
        <v>71</v>
      </c>
      <c r="I15" s="180" t="s">
        <v>72</v>
      </c>
      <c r="J15" s="180" t="s">
        <v>884</v>
      </c>
      <c r="K15" s="180" t="s">
        <v>1939</v>
      </c>
    </row>
    <row r="16" spans="1:11" ht="13.5" customHeight="1">
      <c r="A16" s="177">
        <v>11</v>
      </c>
      <c r="B16" s="175" t="s">
        <v>3972</v>
      </c>
      <c r="C16" s="175" t="s">
        <v>3971</v>
      </c>
      <c r="D16" s="175" t="s">
        <v>504</v>
      </c>
      <c r="E16" s="175" t="s">
        <v>839</v>
      </c>
      <c r="F16" s="179">
        <v>5773879808</v>
      </c>
      <c r="G16" s="178">
        <f t="shared" si="0"/>
        <v>4095747832.843264</v>
      </c>
      <c r="H16" s="175" t="s">
        <v>1114</v>
      </c>
      <c r="I16" s="175" t="s">
        <v>891</v>
      </c>
      <c r="J16" s="175" t="s">
        <v>541</v>
      </c>
      <c r="K16" s="175" t="s">
        <v>542</v>
      </c>
    </row>
    <row r="17" spans="1:11" ht="13.5" customHeight="1">
      <c r="A17" s="177">
        <v>12</v>
      </c>
      <c r="B17" s="175" t="s">
        <v>3970</v>
      </c>
      <c r="C17" s="175" t="s">
        <v>3969</v>
      </c>
      <c r="D17" s="175" t="s">
        <v>504</v>
      </c>
      <c r="E17" s="175" t="s">
        <v>839</v>
      </c>
      <c r="F17" s="179">
        <v>5246445568</v>
      </c>
      <c r="G17" s="178">
        <f t="shared" si="0"/>
        <v>3721608135.225344</v>
      </c>
      <c r="H17" s="175" t="s">
        <v>1114</v>
      </c>
      <c r="I17" s="175" t="s">
        <v>1201</v>
      </c>
      <c r="J17" s="175" t="s">
        <v>541</v>
      </c>
      <c r="K17" s="175" t="s">
        <v>542</v>
      </c>
    </row>
    <row r="18" spans="1:11" ht="13.5" customHeight="1">
      <c r="A18" s="177">
        <v>13</v>
      </c>
      <c r="B18" s="175" t="s">
        <v>3968</v>
      </c>
      <c r="C18" s="175" t="s">
        <v>3967</v>
      </c>
      <c r="D18" s="175" t="s">
        <v>504</v>
      </c>
      <c r="E18" s="175" t="s">
        <v>839</v>
      </c>
      <c r="F18" s="179">
        <v>4310313472</v>
      </c>
      <c r="G18" s="178">
        <f t="shared" si="0"/>
        <v>3057555343.870976</v>
      </c>
      <c r="H18" s="175" t="s">
        <v>1114</v>
      </c>
      <c r="I18" s="175" t="s">
        <v>891</v>
      </c>
      <c r="J18" s="175" t="s">
        <v>541</v>
      </c>
      <c r="K18" s="175" t="s">
        <v>542</v>
      </c>
    </row>
    <row r="19" spans="1:11" ht="13.5" customHeight="1">
      <c r="A19" s="177">
        <v>14</v>
      </c>
      <c r="B19" s="175" t="s">
        <v>3966</v>
      </c>
      <c r="C19" s="175" t="s">
        <v>3965</v>
      </c>
      <c r="D19" s="175" t="s">
        <v>504</v>
      </c>
      <c r="E19" s="175" t="s">
        <v>839</v>
      </c>
      <c r="F19" s="179">
        <v>4117943296</v>
      </c>
      <c r="G19" s="178">
        <f t="shared" si="0"/>
        <v>2921096020.563968</v>
      </c>
      <c r="H19" s="175" t="s">
        <v>1114</v>
      </c>
      <c r="I19" s="175" t="s">
        <v>891</v>
      </c>
      <c r="J19" s="175" t="s">
        <v>541</v>
      </c>
      <c r="K19" s="175" t="s">
        <v>498</v>
      </c>
    </row>
    <row r="20" spans="1:11" ht="13.5" customHeight="1">
      <c r="A20" s="177">
        <v>15</v>
      </c>
      <c r="B20" s="175" t="s">
        <v>3964</v>
      </c>
      <c r="C20" s="175" t="s">
        <v>3963</v>
      </c>
      <c r="D20" s="175" t="s">
        <v>504</v>
      </c>
      <c r="E20" s="175" t="s">
        <v>839</v>
      </c>
      <c r="F20" s="179">
        <v>4038003456</v>
      </c>
      <c r="G20" s="178">
        <f t="shared" si="0"/>
        <v>2864390055.5412483</v>
      </c>
      <c r="H20" s="175" t="s">
        <v>1114</v>
      </c>
      <c r="I20" s="175" t="s">
        <v>891</v>
      </c>
      <c r="J20" s="175" t="s">
        <v>541</v>
      </c>
      <c r="K20" s="175" t="s">
        <v>498</v>
      </c>
    </row>
    <row r="21" spans="1:11" ht="13.5" customHeight="1">
      <c r="A21" s="177">
        <v>16</v>
      </c>
      <c r="B21" s="175" t="s">
        <v>3962</v>
      </c>
      <c r="C21" s="175" t="s">
        <v>3961</v>
      </c>
      <c r="D21" s="175" t="s">
        <v>504</v>
      </c>
      <c r="E21" s="175" t="s">
        <v>839</v>
      </c>
      <c r="F21" s="179">
        <v>4009499904</v>
      </c>
      <c r="G21" s="178">
        <f t="shared" si="0"/>
        <v>2844170832.9016323</v>
      </c>
      <c r="H21" s="175" t="s">
        <v>1114</v>
      </c>
      <c r="I21" s="175" t="s">
        <v>1201</v>
      </c>
      <c r="J21" s="175" t="s">
        <v>612</v>
      </c>
      <c r="K21" s="175" t="s">
        <v>700</v>
      </c>
    </row>
    <row r="22" spans="1:11" ht="13.5" customHeight="1">
      <c r="A22" s="177">
        <v>17</v>
      </c>
      <c r="B22" s="175" t="s">
        <v>3960</v>
      </c>
      <c r="C22" s="175" t="s">
        <v>3959</v>
      </c>
      <c r="D22" s="175" t="s">
        <v>504</v>
      </c>
      <c r="E22" s="175" t="s">
        <v>839</v>
      </c>
      <c r="F22" s="179">
        <v>3548801536</v>
      </c>
      <c r="G22" s="178">
        <f t="shared" si="0"/>
        <v>2517370759.973888</v>
      </c>
      <c r="H22" s="175" t="s">
        <v>1114</v>
      </c>
      <c r="I22" s="175" t="s">
        <v>891</v>
      </c>
      <c r="J22" s="175" t="s">
        <v>541</v>
      </c>
      <c r="K22" s="175" t="s">
        <v>498</v>
      </c>
    </row>
    <row r="23" spans="1:11" ht="13.5" customHeight="1">
      <c r="A23" s="177">
        <v>18</v>
      </c>
      <c r="B23" s="175" t="s">
        <v>3958</v>
      </c>
      <c r="C23" s="175" t="s">
        <v>3957</v>
      </c>
      <c r="D23" s="175" t="s">
        <v>504</v>
      </c>
      <c r="E23" s="175" t="s">
        <v>839</v>
      </c>
      <c r="F23" s="179">
        <v>3527827200</v>
      </c>
      <c r="G23" s="178">
        <f t="shared" si="0"/>
        <v>2502492446.9376</v>
      </c>
      <c r="H23" s="175" t="s">
        <v>1114</v>
      </c>
      <c r="I23" s="175" t="s">
        <v>891</v>
      </c>
      <c r="J23" s="175" t="s">
        <v>884</v>
      </c>
      <c r="K23" s="175" t="s">
        <v>1948</v>
      </c>
    </row>
    <row r="24" spans="1:11" ht="13.5" customHeight="1">
      <c r="A24" s="177">
        <v>19</v>
      </c>
      <c r="B24" s="175" t="s">
        <v>3956</v>
      </c>
      <c r="C24" s="175" t="s">
        <v>3955</v>
      </c>
      <c r="D24" s="175" t="s">
        <v>504</v>
      </c>
      <c r="E24" s="175" t="s">
        <v>839</v>
      </c>
      <c r="F24" s="179">
        <v>3505980416</v>
      </c>
      <c r="G24" s="178">
        <f t="shared" si="0"/>
        <v>2486995255.932928</v>
      </c>
      <c r="H24" s="175" t="s">
        <v>1114</v>
      </c>
      <c r="I24" s="175" t="s">
        <v>1201</v>
      </c>
      <c r="J24" s="175" t="s">
        <v>541</v>
      </c>
      <c r="K24" s="175" t="s">
        <v>498</v>
      </c>
    </row>
    <row r="25" spans="1:11" ht="13.5" customHeight="1">
      <c r="A25" s="177">
        <v>20</v>
      </c>
      <c r="B25" s="175" t="s">
        <v>3954</v>
      </c>
      <c r="C25" s="175" t="s">
        <v>3953</v>
      </c>
      <c r="D25" s="175" t="s">
        <v>504</v>
      </c>
      <c r="E25" s="175" t="s">
        <v>839</v>
      </c>
      <c r="F25" s="179">
        <v>3451259392</v>
      </c>
      <c r="G25" s="178">
        <f t="shared" si="0"/>
        <v>2448178459.790336</v>
      </c>
      <c r="H25" s="175" t="s">
        <v>1114</v>
      </c>
      <c r="I25" s="175" t="s">
        <v>891</v>
      </c>
      <c r="J25" s="175" t="s">
        <v>541</v>
      </c>
      <c r="K25" s="175" t="s">
        <v>542</v>
      </c>
    </row>
    <row r="26" spans="1:11" ht="13.5" customHeight="1">
      <c r="A26" s="177">
        <v>21</v>
      </c>
      <c r="B26" s="175" t="s">
        <v>3952</v>
      </c>
      <c r="C26" s="175" t="s">
        <v>3943</v>
      </c>
      <c r="D26" s="175" t="s">
        <v>504</v>
      </c>
      <c r="E26" s="175" t="s">
        <v>839</v>
      </c>
      <c r="F26" s="179">
        <v>3136599808</v>
      </c>
      <c r="G26" s="178">
        <f t="shared" si="0"/>
        <v>2224972166.6032643</v>
      </c>
      <c r="H26" s="175" t="s">
        <v>1114</v>
      </c>
      <c r="I26" s="175" t="s">
        <v>891</v>
      </c>
      <c r="J26" s="175" t="s">
        <v>884</v>
      </c>
      <c r="K26" s="175" t="s">
        <v>1948</v>
      </c>
    </row>
    <row r="27" spans="1:11" ht="13.5" customHeight="1">
      <c r="A27" s="177">
        <v>22</v>
      </c>
      <c r="B27" s="180" t="s">
        <v>3942</v>
      </c>
      <c r="C27" s="180" t="s">
        <v>3941</v>
      </c>
      <c r="D27" s="180" t="s">
        <v>605</v>
      </c>
      <c r="E27" s="180" t="s">
        <v>839</v>
      </c>
      <c r="F27" s="181">
        <v>3083706880</v>
      </c>
      <c r="G27" s="181">
        <f t="shared" si="0"/>
        <v>2187452144.9830403</v>
      </c>
      <c r="H27" s="180" t="s">
        <v>3940</v>
      </c>
      <c r="I27" s="180" t="s">
        <v>73</v>
      </c>
      <c r="J27" s="180" t="s">
        <v>612</v>
      </c>
      <c r="K27" s="180" t="s">
        <v>613</v>
      </c>
    </row>
    <row r="28" spans="1:11" ht="13.5" customHeight="1">
      <c r="A28" s="177">
        <v>23</v>
      </c>
      <c r="B28" s="175" t="s">
        <v>3939</v>
      </c>
      <c r="C28" s="175" t="s">
        <v>3938</v>
      </c>
      <c r="D28" s="175" t="s">
        <v>504</v>
      </c>
      <c r="E28" s="175" t="s">
        <v>839</v>
      </c>
      <c r="F28" s="179">
        <v>3009892608</v>
      </c>
      <c r="G28" s="178">
        <f t="shared" si="0"/>
        <v>2135091400.6256642</v>
      </c>
      <c r="H28" s="175" t="s">
        <v>1114</v>
      </c>
      <c r="I28" s="175" t="s">
        <v>891</v>
      </c>
      <c r="J28" s="175" t="s">
        <v>541</v>
      </c>
      <c r="K28" s="175" t="s">
        <v>542</v>
      </c>
    </row>
    <row r="29" spans="1:11" ht="13.5" customHeight="1">
      <c r="A29" s="177">
        <v>24</v>
      </c>
      <c r="B29" s="175" t="s">
        <v>3937</v>
      </c>
      <c r="C29" s="175" t="s">
        <v>3936</v>
      </c>
      <c r="D29" s="175" t="s">
        <v>504</v>
      </c>
      <c r="E29" s="175" t="s">
        <v>839</v>
      </c>
      <c r="F29" s="179">
        <v>2745274624</v>
      </c>
      <c r="G29" s="178">
        <f t="shared" si="0"/>
        <v>1947382516.7313921</v>
      </c>
      <c r="H29" s="175" t="s">
        <v>1114</v>
      </c>
      <c r="I29" s="175" t="s">
        <v>3148</v>
      </c>
      <c r="J29" s="175" t="s">
        <v>884</v>
      </c>
      <c r="K29" s="175" t="s">
        <v>1944</v>
      </c>
    </row>
    <row r="30" spans="1:11" ht="13.5" customHeight="1">
      <c r="A30" s="177">
        <v>25</v>
      </c>
      <c r="B30" s="175" t="s">
        <v>3935</v>
      </c>
      <c r="C30" s="175" t="s">
        <v>3934</v>
      </c>
      <c r="D30" s="175" t="s">
        <v>530</v>
      </c>
      <c r="E30" s="175" t="s">
        <v>839</v>
      </c>
      <c r="F30" s="179">
        <v>2510905344</v>
      </c>
      <c r="G30" s="178">
        <f t="shared" si="0"/>
        <v>1781130793.0091522</v>
      </c>
      <c r="H30" s="175" t="s">
        <v>1114</v>
      </c>
      <c r="I30" s="175" t="s">
        <v>3183</v>
      </c>
      <c r="J30" s="175" t="s">
        <v>541</v>
      </c>
      <c r="K30" s="175" t="s">
        <v>707</v>
      </c>
    </row>
    <row r="31" spans="1:11" s="182" customFormat="1" ht="13.5" customHeight="1" thickBot="1">
      <c r="A31" s="177">
        <v>26</v>
      </c>
      <c r="B31" s="175" t="s">
        <v>3933</v>
      </c>
      <c r="C31" s="175" t="s">
        <v>3932</v>
      </c>
      <c r="D31" s="175" t="s">
        <v>504</v>
      </c>
      <c r="E31" s="175" t="s">
        <v>839</v>
      </c>
      <c r="F31" s="179">
        <v>2372006912</v>
      </c>
      <c r="G31" s="178">
        <f t="shared" si="0"/>
        <v>1682602079.0824962</v>
      </c>
      <c r="H31" s="175" t="s">
        <v>1114</v>
      </c>
      <c r="I31" s="175" t="s">
        <v>891</v>
      </c>
      <c r="J31" s="175" t="s">
        <v>541</v>
      </c>
      <c r="K31" s="175" t="s">
        <v>542</v>
      </c>
    </row>
    <row r="32" spans="1:11" ht="13.5" customHeight="1">
      <c r="A32" s="177">
        <v>27</v>
      </c>
      <c r="B32" s="175" t="s">
        <v>3931</v>
      </c>
      <c r="C32" s="175" t="s">
        <v>3758</v>
      </c>
      <c r="D32" s="175" t="s">
        <v>504</v>
      </c>
      <c r="E32" s="175" t="s">
        <v>839</v>
      </c>
      <c r="F32" s="179">
        <v>2319328768</v>
      </c>
      <c r="G32" s="178">
        <f t="shared" si="0"/>
        <v>1645234416.2109442</v>
      </c>
      <c r="H32" s="175" t="s">
        <v>1114</v>
      </c>
      <c r="I32" s="175" t="s">
        <v>1201</v>
      </c>
      <c r="J32" s="175" t="s">
        <v>537</v>
      </c>
      <c r="K32" s="175" t="s">
        <v>1778</v>
      </c>
    </row>
    <row r="33" spans="1:11" ht="13.5" customHeight="1">
      <c r="A33" s="177">
        <v>28</v>
      </c>
      <c r="B33" s="175" t="s">
        <v>3757</v>
      </c>
      <c r="C33" s="175" t="s">
        <v>3756</v>
      </c>
      <c r="D33" s="175" t="s">
        <v>504</v>
      </c>
      <c r="E33" s="175" t="s">
        <v>839</v>
      </c>
      <c r="F33" s="179">
        <v>2262572800</v>
      </c>
      <c r="G33" s="178">
        <f t="shared" si="0"/>
        <v>1604974116.2624002</v>
      </c>
      <c r="H33" s="175" t="s">
        <v>1114</v>
      </c>
      <c r="I33" s="175" t="s">
        <v>891</v>
      </c>
      <c r="J33" s="175" t="s">
        <v>884</v>
      </c>
      <c r="K33" s="175" t="s">
        <v>1948</v>
      </c>
    </row>
    <row r="34" spans="1:11" ht="13.5" customHeight="1">
      <c r="A34" s="177">
        <v>29</v>
      </c>
      <c r="B34" s="175" t="s">
        <v>3755</v>
      </c>
      <c r="C34" s="175" t="s">
        <v>3754</v>
      </c>
      <c r="D34" s="175" t="s">
        <v>504</v>
      </c>
      <c r="E34" s="175" t="s">
        <v>839</v>
      </c>
      <c r="F34" s="179">
        <v>2101950720</v>
      </c>
      <c r="G34" s="178">
        <f t="shared" si="0"/>
        <v>1491035558.8377602</v>
      </c>
      <c r="H34" s="175" t="s">
        <v>1114</v>
      </c>
      <c r="I34" s="175" t="s">
        <v>1201</v>
      </c>
      <c r="J34" s="175" t="s">
        <v>541</v>
      </c>
      <c r="K34" s="175" t="s">
        <v>542</v>
      </c>
    </row>
    <row r="35" spans="1:11" ht="13.5" customHeight="1">
      <c r="A35" s="177">
        <v>30</v>
      </c>
      <c r="B35" s="175" t="s">
        <v>3753</v>
      </c>
      <c r="C35" s="175" t="s">
        <v>3752</v>
      </c>
      <c r="D35" s="175" t="s">
        <v>504</v>
      </c>
      <c r="E35" s="175" t="s">
        <v>839</v>
      </c>
      <c r="F35" s="179">
        <v>2082066432</v>
      </c>
      <c r="G35" s="178">
        <f t="shared" si="0"/>
        <v>1476930480.070656</v>
      </c>
      <c r="H35" s="175" t="s">
        <v>1114</v>
      </c>
      <c r="I35" s="175" t="s">
        <v>3540</v>
      </c>
      <c r="J35" s="175" t="s">
        <v>884</v>
      </c>
      <c r="K35" s="175" t="s">
        <v>1944</v>
      </c>
    </row>
    <row r="36" spans="1:11" ht="13.5" customHeight="1">
      <c r="A36" s="177">
        <v>31</v>
      </c>
      <c r="B36" s="175" t="s">
        <v>3751</v>
      </c>
      <c r="C36" s="175" t="s">
        <v>3750</v>
      </c>
      <c r="D36" s="175" t="s">
        <v>504</v>
      </c>
      <c r="E36" s="175" t="s">
        <v>839</v>
      </c>
      <c r="F36" s="179">
        <v>2073909888</v>
      </c>
      <c r="G36" s="178">
        <f t="shared" si="0"/>
        <v>1471144570.3319042</v>
      </c>
      <c r="H36" s="175" t="s">
        <v>1114</v>
      </c>
      <c r="I36" s="175" t="s">
        <v>891</v>
      </c>
      <c r="J36" s="175" t="s">
        <v>541</v>
      </c>
      <c r="K36" s="175" t="s">
        <v>498</v>
      </c>
    </row>
    <row r="37" spans="1:11" ht="13.5" customHeight="1">
      <c r="A37" s="177">
        <v>32</v>
      </c>
      <c r="B37" s="175" t="s">
        <v>3749</v>
      </c>
      <c r="C37" s="175" t="s">
        <v>3748</v>
      </c>
      <c r="D37" s="175" t="s">
        <v>504</v>
      </c>
      <c r="E37" s="175" t="s">
        <v>839</v>
      </c>
      <c r="F37" s="179">
        <v>1650242304</v>
      </c>
      <c r="G37" s="178">
        <f t="shared" si="0"/>
        <v>1170612580.280832</v>
      </c>
      <c r="H37" s="175" t="s">
        <v>2413</v>
      </c>
      <c r="I37" s="175" t="s">
        <v>3747</v>
      </c>
      <c r="J37" s="175" t="s">
        <v>541</v>
      </c>
      <c r="K37" s="175" t="s">
        <v>603</v>
      </c>
    </row>
    <row r="38" spans="1:11" ht="13.5" customHeight="1">
      <c r="A38" s="177">
        <v>33</v>
      </c>
      <c r="B38" s="175" t="s">
        <v>3746</v>
      </c>
      <c r="C38" s="175" t="s">
        <v>3745</v>
      </c>
      <c r="D38" s="175" t="s">
        <v>504</v>
      </c>
      <c r="E38" s="175" t="s">
        <v>839</v>
      </c>
      <c r="F38" s="179">
        <v>1619201024</v>
      </c>
      <c r="G38" s="178">
        <f t="shared" si="0"/>
        <v>1148593199.982592</v>
      </c>
      <c r="H38" s="175" t="s">
        <v>1114</v>
      </c>
      <c r="I38" s="175" t="s">
        <v>891</v>
      </c>
      <c r="J38" s="175" t="s">
        <v>884</v>
      </c>
      <c r="K38" s="175" t="s">
        <v>1939</v>
      </c>
    </row>
    <row r="39" spans="1:11" ht="13.5" customHeight="1">
      <c r="A39" s="177">
        <v>34</v>
      </c>
      <c r="B39" s="175" t="s">
        <v>3744</v>
      </c>
      <c r="C39" s="175" t="s">
        <v>3743</v>
      </c>
      <c r="D39" s="175" t="s">
        <v>504</v>
      </c>
      <c r="E39" s="175" t="s">
        <v>839</v>
      </c>
      <c r="F39" s="179">
        <v>1584898176</v>
      </c>
      <c r="G39" s="178">
        <f t="shared" si="0"/>
        <v>1124260200.331008</v>
      </c>
      <c r="H39" s="175" t="s">
        <v>1114</v>
      </c>
      <c r="I39" s="175" t="s">
        <v>2053</v>
      </c>
      <c r="J39" s="175" t="s">
        <v>612</v>
      </c>
      <c r="K39" s="175" t="s">
        <v>700</v>
      </c>
    </row>
    <row r="40" spans="1:11" ht="13.5" customHeight="1">
      <c r="A40" s="177">
        <v>35</v>
      </c>
      <c r="B40" s="175" t="s">
        <v>3742</v>
      </c>
      <c r="C40" s="175" t="s">
        <v>3741</v>
      </c>
      <c r="D40" s="175" t="s">
        <v>504</v>
      </c>
      <c r="E40" s="175" t="s">
        <v>839</v>
      </c>
      <c r="F40" s="179">
        <v>1544917760</v>
      </c>
      <c r="G40" s="178">
        <f t="shared" si="0"/>
        <v>1095899772.39808</v>
      </c>
      <c r="H40" s="175" t="s">
        <v>1114</v>
      </c>
      <c r="I40" s="175" t="s">
        <v>891</v>
      </c>
      <c r="J40" s="175" t="s">
        <v>541</v>
      </c>
      <c r="K40" s="175" t="s">
        <v>498</v>
      </c>
    </row>
    <row r="41" spans="1:11" ht="13.5" customHeight="1">
      <c r="A41" s="177">
        <v>36</v>
      </c>
      <c r="B41" s="175" t="s">
        <v>3740</v>
      </c>
      <c r="C41" s="175" t="s">
        <v>3739</v>
      </c>
      <c r="D41" s="175" t="s">
        <v>504</v>
      </c>
      <c r="E41" s="175" t="s">
        <v>839</v>
      </c>
      <c r="F41" s="179">
        <v>1475753856</v>
      </c>
      <c r="G41" s="178">
        <f t="shared" si="0"/>
        <v>1046837803.784448</v>
      </c>
      <c r="H41" s="175" t="s">
        <v>1114</v>
      </c>
      <c r="I41" s="175" t="s">
        <v>3738</v>
      </c>
      <c r="J41" s="175" t="s">
        <v>541</v>
      </c>
      <c r="K41" s="175" t="s">
        <v>603</v>
      </c>
    </row>
    <row r="42" spans="1:11" ht="13.5" customHeight="1">
      <c r="A42" s="177">
        <v>37</v>
      </c>
      <c r="B42" s="175" t="s">
        <v>3737</v>
      </c>
      <c r="C42" s="175" t="s">
        <v>3736</v>
      </c>
      <c r="D42" s="175" t="s">
        <v>504</v>
      </c>
      <c r="E42" s="175" t="s">
        <v>839</v>
      </c>
      <c r="F42" s="179">
        <v>1472496768</v>
      </c>
      <c r="G42" s="178">
        <f t="shared" si="0"/>
        <v>1044527362.3549441</v>
      </c>
      <c r="H42" s="175" t="s">
        <v>1114</v>
      </c>
      <c r="I42" s="175" t="s">
        <v>2053</v>
      </c>
      <c r="J42" s="175" t="s">
        <v>884</v>
      </c>
      <c r="K42" s="175" t="s">
        <v>1944</v>
      </c>
    </row>
    <row r="43" spans="1:11" ht="13.5" customHeight="1">
      <c r="A43" s="177">
        <v>38</v>
      </c>
      <c r="B43" s="175" t="s">
        <v>3735</v>
      </c>
      <c r="C43" s="175" t="s">
        <v>3734</v>
      </c>
      <c r="D43" s="175" t="s">
        <v>504</v>
      </c>
      <c r="E43" s="175" t="s">
        <v>839</v>
      </c>
      <c r="F43" s="179">
        <v>1459914880</v>
      </c>
      <c r="G43" s="178">
        <f t="shared" si="0"/>
        <v>1035602299.4470401</v>
      </c>
      <c r="H43" s="175" t="s">
        <v>1114</v>
      </c>
      <c r="I43" s="175" t="s">
        <v>891</v>
      </c>
      <c r="J43" s="175" t="s">
        <v>612</v>
      </c>
      <c r="K43" s="175" t="s">
        <v>700</v>
      </c>
    </row>
    <row r="44" spans="1:11" ht="13.5" customHeight="1">
      <c r="A44" s="177">
        <v>39</v>
      </c>
      <c r="B44" s="175" t="s">
        <v>3733</v>
      </c>
      <c r="C44" s="175" t="s">
        <v>3732</v>
      </c>
      <c r="D44" s="175" t="s">
        <v>504</v>
      </c>
      <c r="E44" s="175" t="s">
        <v>839</v>
      </c>
      <c r="F44" s="179">
        <v>1422787968</v>
      </c>
      <c r="G44" s="178">
        <f t="shared" si="0"/>
        <v>1009266027.4045441</v>
      </c>
      <c r="H44" s="175" t="s">
        <v>1114</v>
      </c>
      <c r="I44" s="175" t="s">
        <v>836</v>
      </c>
      <c r="J44" s="175" t="s">
        <v>541</v>
      </c>
      <c r="K44" s="175" t="s">
        <v>542</v>
      </c>
    </row>
    <row r="45" spans="1:11" ht="13.5" customHeight="1">
      <c r="A45" s="177">
        <v>40</v>
      </c>
      <c r="B45" s="175" t="s">
        <v>3731</v>
      </c>
      <c r="C45" s="175" t="s">
        <v>3730</v>
      </c>
      <c r="D45" s="175" t="s">
        <v>504</v>
      </c>
      <c r="E45" s="175" t="s">
        <v>839</v>
      </c>
      <c r="F45" s="179">
        <v>1378055552</v>
      </c>
      <c r="G45" s="178">
        <f t="shared" si="0"/>
        <v>977534730.2556161</v>
      </c>
      <c r="H45" s="175" t="s">
        <v>1114</v>
      </c>
      <c r="I45" s="175" t="s">
        <v>3148</v>
      </c>
      <c r="J45" s="175" t="s">
        <v>541</v>
      </c>
      <c r="K45" s="175" t="s">
        <v>603</v>
      </c>
    </row>
    <row r="46" spans="1:11" ht="13.5" customHeight="1">
      <c r="A46" s="177">
        <v>41</v>
      </c>
      <c r="B46" s="175" t="s">
        <v>3729</v>
      </c>
      <c r="C46" s="175" t="s">
        <v>3728</v>
      </c>
      <c r="D46" s="175" t="s">
        <v>504</v>
      </c>
      <c r="E46" s="175" t="s">
        <v>839</v>
      </c>
      <c r="F46" s="179">
        <v>1294098432</v>
      </c>
      <c r="G46" s="178">
        <f t="shared" si="0"/>
        <v>917979075.526656</v>
      </c>
      <c r="H46" s="175" t="s">
        <v>1114</v>
      </c>
      <c r="I46" s="175" t="s">
        <v>3727</v>
      </c>
      <c r="J46" s="175" t="s">
        <v>541</v>
      </c>
      <c r="K46" s="175" t="s">
        <v>542</v>
      </c>
    </row>
    <row r="47" spans="1:11" ht="13.5" customHeight="1">
      <c r="A47" s="177">
        <v>42</v>
      </c>
      <c r="B47" s="175" t="s">
        <v>3726</v>
      </c>
      <c r="C47" s="175" t="s">
        <v>3725</v>
      </c>
      <c r="D47" s="175" t="s">
        <v>504</v>
      </c>
      <c r="E47" s="175" t="s">
        <v>839</v>
      </c>
      <c r="F47" s="179">
        <v>1264182272</v>
      </c>
      <c r="G47" s="178">
        <f t="shared" si="0"/>
        <v>896757808.101376</v>
      </c>
      <c r="H47" s="175" t="s">
        <v>1114</v>
      </c>
      <c r="I47" s="175" t="s">
        <v>891</v>
      </c>
      <c r="J47" s="175" t="s">
        <v>541</v>
      </c>
      <c r="K47" s="175" t="s">
        <v>542</v>
      </c>
    </row>
    <row r="48" spans="1:11" ht="13.5" customHeight="1">
      <c r="A48" s="177">
        <v>43</v>
      </c>
      <c r="B48" s="175" t="s">
        <v>3724</v>
      </c>
      <c r="C48" s="175" t="s">
        <v>3723</v>
      </c>
      <c r="D48" s="175" t="s">
        <v>504</v>
      </c>
      <c r="E48" s="175" t="s">
        <v>839</v>
      </c>
      <c r="F48" s="179">
        <v>1165979904</v>
      </c>
      <c r="G48" s="178">
        <f t="shared" si="0"/>
        <v>827097172.7416321</v>
      </c>
      <c r="H48" s="175" t="s">
        <v>1114</v>
      </c>
      <c r="I48" s="175" t="s">
        <v>3148</v>
      </c>
      <c r="J48" s="175" t="s">
        <v>541</v>
      </c>
      <c r="K48" s="175" t="s">
        <v>542</v>
      </c>
    </row>
    <row r="49" spans="1:11" ht="13.5" customHeight="1">
      <c r="A49" s="177">
        <v>44</v>
      </c>
      <c r="B49" s="175" t="s">
        <v>3722</v>
      </c>
      <c r="C49" s="175" t="s">
        <v>3721</v>
      </c>
      <c r="D49" s="175" t="s">
        <v>504</v>
      </c>
      <c r="E49" s="175" t="s">
        <v>839</v>
      </c>
      <c r="F49" s="179">
        <v>1162902784</v>
      </c>
      <c r="G49" s="178">
        <f t="shared" si="0"/>
        <v>824914393.052672</v>
      </c>
      <c r="H49" s="175" t="s">
        <v>1114</v>
      </c>
      <c r="I49" s="175" t="s">
        <v>891</v>
      </c>
      <c r="J49" s="175" t="s">
        <v>541</v>
      </c>
      <c r="K49" s="175" t="s">
        <v>603</v>
      </c>
    </row>
    <row r="50" spans="1:11" ht="13.5" customHeight="1">
      <c r="A50" s="177">
        <v>45</v>
      </c>
      <c r="B50" s="175" t="s">
        <v>3720</v>
      </c>
      <c r="C50" s="175" t="s">
        <v>3719</v>
      </c>
      <c r="D50" s="175" t="s">
        <v>504</v>
      </c>
      <c r="E50" s="175" t="s">
        <v>839</v>
      </c>
      <c r="F50" s="179">
        <v>1142435072</v>
      </c>
      <c r="G50" s="178">
        <f t="shared" si="0"/>
        <v>810395457.803776</v>
      </c>
      <c r="H50" s="175" t="s">
        <v>1114</v>
      </c>
      <c r="I50" s="175" t="s">
        <v>3148</v>
      </c>
      <c r="J50" s="175" t="s">
        <v>612</v>
      </c>
      <c r="K50" s="175" t="s">
        <v>700</v>
      </c>
    </row>
    <row r="51" spans="1:11" ht="13.5" customHeight="1">
      <c r="A51" s="177">
        <v>46</v>
      </c>
      <c r="B51" s="175" t="s">
        <v>3718</v>
      </c>
      <c r="C51" s="175" t="s">
        <v>3717</v>
      </c>
      <c r="D51" s="175" t="s">
        <v>504</v>
      </c>
      <c r="E51" s="175" t="s">
        <v>839</v>
      </c>
      <c r="F51" s="179">
        <v>1139848192</v>
      </c>
      <c r="G51" s="178">
        <f t="shared" si="0"/>
        <v>808560433.7807361</v>
      </c>
      <c r="H51" s="175" t="s">
        <v>1114</v>
      </c>
      <c r="I51" s="175" t="s">
        <v>3657</v>
      </c>
      <c r="J51" s="175" t="s">
        <v>541</v>
      </c>
      <c r="K51" s="175" t="s">
        <v>542</v>
      </c>
    </row>
    <row r="52" spans="1:11" ht="13.5" customHeight="1">
      <c r="A52" s="177">
        <v>47</v>
      </c>
      <c r="B52" s="175" t="s">
        <v>3716</v>
      </c>
      <c r="C52" s="175" t="s">
        <v>3715</v>
      </c>
      <c r="D52" s="175" t="s">
        <v>504</v>
      </c>
      <c r="E52" s="175" t="s">
        <v>839</v>
      </c>
      <c r="F52" s="179">
        <v>1131991936</v>
      </c>
      <c r="G52" s="178">
        <f t="shared" si="0"/>
        <v>802987535.7370881</v>
      </c>
      <c r="H52" s="175" t="s">
        <v>1114</v>
      </c>
      <c r="I52" s="175" t="s">
        <v>2053</v>
      </c>
      <c r="J52" s="175" t="s">
        <v>612</v>
      </c>
      <c r="K52" s="175" t="s">
        <v>700</v>
      </c>
    </row>
    <row r="53" spans="1:11" ht="13.5" customHeight="1">
      <c r="A53" s="177">
        <v>48</v>
      </c>
      <c r="B53" s="175" t="s">
        <v>3714</v>
      </c>
      <c r="C53" s="175" t="s">
        <v>3713</v>
      </c>
      <c r="D53" s="175" t="s">
        <v>504</v>
      </c>
      <c r="E53" s="175" t="s">
        <v>839</v>
      </c>
      <c r="F53" s="179">
        <v>1079696640</v>
      </c>
      <c r="G53" s="178">
        <f t="shared" si="0"/>
        <v>765891449.15712</v>
      </c>
      <c r="H53" s="175" t="s">
        <v>1114</v>
      </c>
      <c r="I53" s="175" t="s">
        <v>891</v>
      </c>
      <c r="J53" s="175" t="s">
        <v>541</v>
      </c>
      <c r="K53" s="175" t="s">
        <v>542</v>
      </c>
    </row>
    <row r="54" spans="1:11" ht="13.5" customHeight="1">
      <c r="A54" s="177">
        <v>49</v>
      </c>
      <c r="B54" s="175" t="s">
        <v>3712</v>
      </c>
      <c r="C54" s="175" t="s">
        <v>3711</v>
      </c>
      <c r="D54" s="175" t="s">
        <v>605</v>
      </c>
      <c r="E54" s="175" t="s">
        <v>839</v>
      </c>
      <c r="F54" s="179">
        <v>1052725120</v>
      </c>
      <c r="G54" s="178">
        <f t="shared" si="0"/>
        <v>746758985.67296</v>
      </c>
      <c r="H54" s="175" t="s">
        <v>1114</v>
      </c>
      <c r="I54" s="175" t="s">
        <v>3710</v>
      </c>
      <c r="J54" s="175" t="s">
        <v>884</v>
      </c>
      <c r="K54" s="175" t="s">
        <v>1944</v>
      </c>
    </row>
    <row r="55" spans="1:11" ht="13.5" customHeight="1">
      <c r="A55" s="177">
        <v>50</v>
      </c>
      <c r="B55" s="175" t="s">
        <v>3913</v>
      </c>
      <c r="C55" s="175" t="s">
        <v>3912</v>
      </c>
      <c r="D55" s="175" t="s">
        <v>504</v>
      </c>
      <c r="E55" s="175" t="s">
        <v>839</v>
      </c>
      <c r="F55" s="179">
        <v>1024061184</v>
      </c>
      <c r="G55" s="178">
        <f t="shared" si="0"/>
        <v>726425993.3598721</v>
      </c>
      <c r="H55" s="175" t="s">
        <v>1114</v>
      </c>
      <c r="I55" s="175" t="s">
        <v>891</v>
      </c>
      <c r="J55" s="175" t="s">
        <v>884</v>
      </c>
      <c r="K55" s="175" t="s">
        <v>1948</v>
      </c>
    </row>
    <row r="56" spans="1:11" ht="13.5" customHeight="1">
      <c r="A56" s="177">
        <v>51</v>
      </c>
      <c r="B56" s="175" t="s">
        <v>3911</v>
      </c>
      <c r="C56" s="175" t="s">
        <v>3910</v>
      </c>
      <c r="D56" s="175" t="s">
        <v>504</v>
      </c>
      <c r="E56" s="175" t="s">
        <v>839</v>
      </c>
      <c r="F56" s="179">
        <v>1022447296</v>
      </c>
      <c r="G56" s="178">
        <f t="shared" si="0"/>
        <v>725281168.9959681</v>
      </c>
      <c r="H56" s="175" t="s">
        <v>1114</v>
      </c>
      <c r="I56" s="175" t="s">
        <v>3148</v>
      </c>
      <c r="J56" s="175" t="s">
        <v>884</v>
      </c>
      <c r="K56" s="175" t="s">
        <v>1944</v>
      </c>
    </row>
    <row r="57" spans="1:11" ht="13.5" customHeight="1">
      <c r="A57" s="177">
        <v>52</v>
      </c>
      <c r="B57" s="175" t="s">
        <v>3909</v>
      </c>
      <c r="C57" s="175" t="s">
        <v>3908</v>
      </c>
      <c r="D57" s="175" t="s">
        <v>504</v>
      </c>
      <c r="E57" s="175" t="s">
        <v>839</v>
      </c>
      <c r="F57" s="179">
        <v>1000268928</v>
      </c>
      <c r="G57" s="178">
        <f t="shared" si="0"/>
        <v>709548766.228224</v>
      </c>
      <c r="H57" s="175" t="s">
        <v>1114</v>
      </c>
      <c r="I57" s="175" t="s">
        <v>1201</v>
      </c>
      <c r="J57" s="175" t="s">
        <v>541</v>
      </c>
      <c r="K57" s="175" t="s">
        <v>542</v>
      </c>
    </row>
    <row r="58" spans="1:11" ht="13.5" customHeight="1">
      <c r="A58" s="177">
        <v>53</v>
      </c>
      <c r="B58" s="175" t="s">
        <v>3907</v>
      </c>
      <c r="C58" s="175" t="s">
        <v>3906</v>
      </c>
      <c r="D58" s="175" t="s">
        <v>504</v>
      </c>
      <c r="E58" s="175" t="s">
        <v>839</v>
      </c>
      <c r="F58" s="179">
        <v>993183104</v>
      </c>
      <c r="G58" s="178">
        <f t="shared" si="0"/>
        <v>704522380.287232</v>
      </c>
      <c r="H58" s="175" t="s">
        <v>1114</v>
      </c>
      <c r="I58" s="175" t="s">
        <v>836</v>
      </c>
      <c r="J58" s="175" t="s">
        <v>541</v>
      </c>
      <c r="K58" s="175" t="s">
        <v>498</v>
      </c>
    </row>
    <row r="59" spans="1:11" ht="13.5" customHeight="1">
      <c r="A59" s="177">
        <v>54</v>
      </c>
      <c r="B59" s="175" t="s">
        <v>3905</v>
      </c>
      <c r="C59" s="175" t="s">
        <v>3904</v>
      </c>
      <c r="D59" s="175" t="s">
        <v>504</v>
      </c>
      <c r="E59" s="175" t="s">
        <v>839</v>
      </c>
      <c r="F59" s="179">
        <v>989406336</v>
      </c>
      <c r="G59" s="178">
        <f t="shared" si="0"/>
        <v>701843299.692288</v>
      </c>
      <c r="H59" s="175" t="s">
        <v>1114</v>
      </c>
      <c r="I59" s="175" t="s">
        <v>891</v>
      </c>
      <c r="J59" s="175" t="s">
        <v>541</v>
      </c>
      <c r="K59" s="175" t="s">
        <v>498</v>
      </c>
    </row>
    <row r="60" spans="1:11" ht="13.5" customHeight="1">
      <c r="A60" s="177">
        <v>55</v>
      </c>
      <c r="B60" s="175" t="s">
        <v>3903</v>
      </c>
      <c r="C60" s="175" t="s">
        <v>3902</v>
      </c>
      <c r="D60" s="175" t="s">
        <v>504</v>
      </c>
      <c r="E60" s="175" t="s">
        <v>839</v>
      </c>
      <c r="F60" s="179">
        <v>976468608</v>
      </c>
      <c r="G60" s="178">
        <f t="shared" si="0"/>
        <v>692665818.8336641</v>
      </c>
      <c r="H60" s="175" t="s">
        <v>1114</v>
      </c>
      <c r="I60" s="175" t="s">
        <v>836</v>
      </c>
      <c r="J60" s="175" t="s">
        <v>541</v>
      </c>
      <c r="K60" s="175" t="s">
        <v>542</v>
      </c>
    </row>
    <row r="61" spans="1:11" ht="13.5" customHeight="1">
      <c r="A61" s="177">
        <v>56</v>
      </c>
      <c r="B61" s="175" t="s">
        <v>3901</v>
      </c>
      <c r="C61" s="175" t="s">
        <v>3900</v>
      </c>
      <c r="D61" s="175" t="s">
        <v>504</v>
      </c>
      <c r="E61" s="175" t="s">
        <v>839</v>
      </c>
      <c r="F61" s="179">
        <v>958928128</v>
      </c>
      <c r="G61" s="178">
        <f t="shared" si="0"/>
        <v>680223339.021824</v>
      </c>
      <c r="H61" s="175" t="s">
        <v>1114</v>
      </c>
      <c r="I61" s="175" t="s">
        <v>891</v>
      </c>
      <c r="J61" s="175" t="s">
        <v>884</v>
      </c>
      <c r="K61" s="175" t="s">
        <v>1944</v>
      </c>
    </row>
    <row r="62" spans="1:11" ht="13.5" customHeight="1">
      <c r="A62" s="177">
        <v>57</v>
      </c>
      <c r="B62" s="175" t="s">
        <v>3899</v>
      </c>
      <c r="C62" s="175" t="s">
        <v>3898</v>
      </c>
      <c r="D62" s="175" t="s">
        <v>504</v>
      </c>
      <c r="E62" s="175" t="s">
        <v>839</v>
      </c>
      <c r="F62" s="179">
        <v>949913408</v>
      </c>
      <c r="G62" s="178">
        <f t="shared" si="0"/>
        <v>673828675.2720641</v>
      </c>
      <c r="H62" s="175" t="s">
        <v>1114</v>
      </c>
      <c r="I62" s="175" t="s">
        <v>2053</v>
      </c>
      <c r="J62" s="175" t="s">
        <v>541</v>
      </c>
      <c r="K62" s="175" t="s">
        <v>542</v>
      </c>
    </row>
    <row r="63" spans="1:11" ht="13.5" customHeight="1">
      <c r="A63" s="177">
        <v>58</v>
      </c>
      <c r="B63" s="175" t="s">
        <v>3897</v>
      </c>
      <c r="C63" s="175" t="s">
        <v>3896</v>
      </c>
      <c r="D63" s="175" t="s">
        <v>504</v>
      </c>
      <c r="E63" s="175" t="s">
        <v>839</v>
      </c>
      <c r="F63" s="179">
        <v>901272384</v>
      </c>
      <c r="G63" s="178">
        <f t="shared" si="0"/>
        <v>639324775.769472</v>
      </c>
      <c r="H63" s="175" t="s">
        <v>1114</v>
      </c>
      <c r="I63" s="175" t="s">
        <v>3540</v>
      </c>
      <c r="J63" s="175" t="s">
        <v>884</v>
      </c>
      <c r="K63" s="175" t="s">
        <v>1944</v>
      </c>
    </row>
    <row r="64" spans="1:11" ht="13.5" customHeight="1">
      <c r="A64" s="177">
        <v>59</v>
      </c>
      <c r="B64" s="175" t="s">
        <v>3895</v>
      </c>
      <c r="C64" s="175" t="s">
        <v>3894</v>
      </c>
      <c r="D64" s="175" t="s">
        <v>504</v>
      </c>
      <c r="E64" s="175" t="s">
        <v>839</v>
      </c>
      <c r="F64" s="179">
        <v>876163520</v>
      </c>
      <c r="G64" s="178">
        <f t="shared" si="0"/>
        <v>621513602.22016</v>
      </c>
      <c r="H64" s="175" t="s">
        <v>1114</v>
      </c>
      <c r="I64" s="175" t="s">
        <v>891</v>
      </c>
      <c r="J64" s="175" t="s">
        <v>541</v>
      </c>
      <c r="K64" s="175" t="s">
        <v>542</v>
      </c>
    </row>
    <row r="65" spans="1:11" ht="13.5" customHeight="1">
      <c r="A65" s="177">
        <v>60</v>
      </c>
      <c r="B65" s="175" t="s">
        <v>3893</v>
      </c>
      <c r="C65" s="175" t="s">
        <v>3892</v>
      </c>
      <c r="D65" s="175" t="s">
        <v>504</v>
      </c>
      <c r="E65" s="175" t="s">
        <v>839</v>
      </c>
      <c r="F65" s="179">
        <v>858479296</v>
      </c>
      <c r="G65" s="178">
        <f t="shared" si="0"/>
        <v>608969156.4519681</v>
      </c>
      <c r="H65" s="175" t="s">
        <v>1114</v>
      </c>
      <c r="I65" s="175" t="s">
        <v>2053</v>
      </c>
      <c r="J65" s="175" t="s">
        <v>612</v>
      </c>
      <c r="K65" s="175" t="s">
        <v>700</v>
      </c>
    </row>
    <row r="66" spans="1:11" ht="13.5" customHeight="1">
      <c r="A66" s="177">
        <v>61</v>
      </c>
      <c r="B66" s="175" t="s">
        <v>3891</v>
      </c>
      <c r="C66" s="175" t="s">
        <v>3890</v>
      </c>
      <c r="D66" s="175" t="s">
        <v>504</v>
      </c>
      <c r="E66" s="175" t="s">
        <v>839</v>
      </c>
      <c r="F66" s="179">
        <v>854884864</v>
      </c>
      <c r="G66" s="178">
        <f t="shared" si="0"/>
        <v>606419417.3573121</v>
      </c>
      <c r="H66" s="175" t="s">
        <v>1114</v>
      </c>
      <c r="I66" s="175" t="s">
        <v>1201</v>
      </c>
      <c r="J66" s="175" t="s">
        <v>541</v>
      </c>
      <c r="K66" s="175" t="s">
        <v>542</v>
      </c>
    </row>
    <row r="67" spans="1:11" ht="13.5" customHeight="1">
      <c r="A67" s="177">
        <v>62</v>
      </c>
      <c r="B67" s="175" t="s">
        <v>3889</v>
      </c>
      <c r="C67" s="175" t="s">
        <v>3888</v>
      </c>
      <c r="D67" s="175" t="s">
        <v>504</v>
      </c>
      <c r="E67" s="175" t="s">
        <v>839</v>
      </c>
      <c r="F67" s="179">
        <v>830824128</v>
      </c>
      <c r="G67" s="178">
        <f t="shared" si="0"/>
        <v>589351741.789824</v>
      </c>
      <c r="H67" s="175" t="s">
        <v>1114</v>
      </c>
      <c r="I67" s="175" t="s">
        <v>1201</v>
      </c>
      <c r="J67" s="175" t="s">
        <v>537</v>
      </c>
      <c r="K67" s="175" t="s">
        <v>1778</v>
      </c>
    </row>
    <row r="68" spans="1:11" ht="13.5" customHeight="1">
      <c r="A68" s="177">
        <v>63</v>
      </c>
      <c r="B68" s="175" t="s">
        <v>3887</v>
      </c>
      <c r="C68" s="175" t="s">
        <v>3886</v>
      </c>
      <c r="D68" s="175" t="s">
        <v>504</v>
      </c>
      <c r="E68" s="175" t="s">
        <v>839</v>
      </c>
      <c r="F68" s="179">
        <v>808001600</v>
      </c>
      <c r="G68" s="178">
        <f t="shared" si="0"/>
        <v>573162398.9728</v>
      </c>
      <c r="H68" s="175" t="s">
        <v>1114</v>
      </c>
      <c r="I68" s="175" t="s">
        <v>2095</v>
      </c>
      <c r="J68" s="175" t="s">
        <v>541</v>
      </c>
      <c r="K68" s="175" t="s">
        <v>542</v>
      </c>
    </row>
    <row r="69" spans="1:11" ht="13.5" customHeight="1">
      <c r="A69" s="177">
        <v>64</v>
      </c>
      <c r="B69" s="175" t="s">
        <v>3885</v>
      </c>
      <c r="C69" s="175" t="s">
        <v>3884</v>
      </c>
      <c r="D69" s="175" t="s">
        <v>504</v>
      </c>
      <c r="E69" s="175" t="s">
        <v>839</v>
      </c>
      <c r="F69" s="179">
        <v>780523392</v>
      </c>
      <c r="G69" s="178">
        <f t="shared" si="0"/>
        <v>553670512.302336</v>
      </c>
      <c r="H69" s="175" t="s">
        <v>1114</v>
      </c>
      <c r="I69" s="175" t="s">
        <v>2053</v>
      </c>
      <c r="J69" s="175" t="s">
        <v>612</v>
      </c>
      <c r="K69" s="175" t="s">
        <v>700</v>
      </c>
    </row>
    <row r="70" spans="1:11" ht="13.5" customHeight="1">
      <c r="A70" s="177">
        <v>65</v>
      </c>
      <c r="B70" s="175" t="s">
        <v>3883</v>
      </c>
      <c r="C70" s="175" t="s">
        <v>3882</v>
      </c>
      <c r="D70" s="175" t="s">
        <v>504</v>
      </c>
      <c r="E70" s="175" t="s">
        <v>839</v>
      </c>
      <c r="F70" s="179">
        <v>738717504</v>
      </c>
      <c r="G70" s="178">
        <f aca="true" t="shared" si="1" ref="G70:G133">F70*0.709358</f>
        <v>524015171.20243204</v>
      </c>
      <c r="H70" s="175" t="s">
        <v>1114</v>
      </c>
      <c r="I70" s="175" t="s">
        <v>891</v>
      </c>
      <c r="J70" s="175" t="s">
        <v>612</v>
      </c>
      <c r="K70" s="175" t="s">
        <v>700</v>
      </c>
    </row>
    <row r="71" spans="1:11" ht="13.5" customHeight="1">
      <c r="A71" s="177">
        <v>66</v>
      </c>
      <c r="B71" s="175" t="s">
        <v>3881</v>
      </c>
      <c r="C71" s="175" t="s">
        <v>3880</v>
      </c>
      <c r="D71" s="175" t="s">
        <v>504</v>
      </c>
      <c r="E71" s="175" t="s">
        <v>839</v>
      </c>
      <c r="F71" s="179">
        <v>727283392</v>
      </c>
      <c r="G71" s="178">
        <f t="shared" si="1"/>
        <v>515904292.382336</v>
      </c>
      <c r="H71" s="175" t="s">
        <v>1114</v>
      </c>
      <c r="I71" s="175" t="s">
        <v>2053</v>
      </c>
      <c r="J71" s="175" t="s">
        <v>541</v>
      </c>
      <c r="K71" s="175" t="s">
        <v>542</v>
      </c>
    </row>
    <row r="72" spans="1:11" ht="13.5" customHeight="1">
      <c r="A72" s="177">
        <v>67</v>
      </c>
      <c r="B72" s="175" t="s">
        <v>3879</v>
      </c>
      <c r="C72" s="175" t="s">
        <v>3878</v>
      </c>
      <c r="D72" s="175" t="s">
        <v>605</v>
      </c>
      <c r="E72" s="175" t="s">
        <v>839</v>
      </c>
      <c r="F72" s="179">
        <v>723292800</v>
      </c>
      <c r="G72" s="178">
        <f t="shared" si="1"/>
        <v>513073534.0224</v>
      </c>
      <c r="H72" s="175" t="s">
        <v>1114</v>
      </c>
      <c r="I72" s="175" t="s">
        <v>3148</v>
      </c>
      <c r="J72" s="175" t="s">
        <v>541</v>
      </c>
      <c r="K72" s="175" t="s">
        <v>603</v>
      </c>
    </row>
    <row r="73" spans="1:11" ht="13.5" customHeight="1">
      <c r="A73" s="177">
        <v>68</v>
      </c>
      <c r="B73" s="175" t="s">
        <v>3877</v>
      </c>
      <c r="C73" s="175" t="s">
        <v>3876</v>
      </c>
      <c r="D73" s="175" t="s">
        <v>504</v>
      </c>
      <c r="E73" s="175" t="s">
        <v>839</v>
      </c>
      <c r="F73" s="179">
        <v>719609984</v>
      </c>
      <c r="G73" s="178">
        <f t="shared" si="1"/>
        <v>510461099.030272</v>
      </c>
      <c r="H73" s="175" t="s">
        <v>1114</v>
      </c>
      <c r="I73" s="175" t="s">
        <v>891</v>
      </c>
      <c r="J73" s="175" t="s">
        <v>541</v>
      </c>
      <c r="K73" s="175" t="s">
        <v>603</v>
      </c>
    </row>
    <row r="74" spans="1:11" ht="13.5" customHeight="1">
      <c r="A74" s="177">
        <v>69</v>
      </c>
      <c r="B74" s="175" t="s">
        <v>3875</v>
      </c>
      <c r="C74" s="175" t="s">
        <v>3874</v>
      </c>
      <c r="D74" s="175" t="s">
        <v>504</v>
      </c>
      <c r="E74" s="175" t="s">
        <v>839</v>
      </c>
      <c r="F74" s="179">
        <v>677434176</v>
      </c>
      <c r="G74" s="178">
        <f t="shared" si="1"/>
        <v>480543352.219008</v>
      </c>
      <c r="H74" s="175" t="s">
        <v>1114</v>
      </c>
      <c r="I74" s="175" t="s">
        <v>3873</v>
      </c>
      <c r="J74" s="175" t="s">
        <v>541</v>
      </c>
      <c r="K74" s="175" t="s">
        <v>603</v>
      </c>
    </row>
    <row r="75" spans="1:11" ht="13.5" customHeight="1">
      <c r="A75" s="177">
        <v>70</v>
      </c>
      <c r="B75" s="175" t="s">
        <v>3872</v>
      </c>
      <c r="C75" s="175" t="s">
        <v>3871</v>
      </c>
      <c r="D75" s="175" t="s">
        <v>504</v>
      </c>
      <c r="E75" s="175" t="s">
        <v>839</v>
      </c>
      <c r="F75" s="179">
        <v>662024768</v>
      </c>
      <c r="G75" s="178">
        <f t="shared" si="1"/>
        <v>469612565.37894404</v>
      </c>
      <c r="H75" s="175" t="s">
        <v>1114</v>
      </c>
      <c r="I75" s="175" t="s">
        <v>1201</v>
      </c>
      <c r="J75" s="175" t="s">
        <v>537</v>
      </c>
      <c r="K75" s="175" t="s">
        <v>538</v>
      </c>
    </row>
    <row r="76" spans="1:11" ht="13.5" customHeight="1">
      <c r="A76" s="177">
        <v>71</v>
      </c>
      <c r="B76" s="175" t="s">
        <v>3870</v>
      </c>
      <c r="C76" s="175" t="s">
        <v>3869</v>
      </c>
      <c r="D76" s="175" t="s">
        <v>504</v>
      </c>
      <c r="E76" s="175" t="s">
        <v>839</v>
      </c>
      <c r="F76" s="179">
        <v>657993216</v>
      </c>
      <c r="G76" s="178">
        <f t="shared" si="1"/>
        <v>466752751.71532804</v>
      </c>
      <c r="H76" s="175" t="s">
        <v>1114</v>
      </c>
      <c r="I76" s="175" t="s">
        <v>3868</v>
      </c>
      <c r="J76" s="175" t="s">
        <v>541</v>
      </c>
      <c r="K76" s="175" t="s">
        <v>498</v>
      </c>
    </row>
    <row r="77" spans="1:11" ht="13.5" customHeight="1">
      <c r="A77" s="177">
        <v>72</v>
      </c>
      <c r="B77" s="175" t="s">
        <v>3867</v>
      </c>
      <c r="C77" s="175" t="s">
        <v>4042</v>
      </c>
      <c r="D77" s="175" t="s">
        <v>504</v>
      </c>
      <c r="E77" s="175" t="s">
        <v>839</v>
      </c>
      <c r="F77" s="179">
        <v>653738432</v>
      </c>
      <c r="G77" s="178">
        <f t="shared" si="1"/>
        <v>463734586.64665604</v>
      </c>
      <c r="H77" s="175" t="s">
        <v>1114</v>
      </c>
      <c r="I77" s="175" t="s">
        <v>891</v>
      </c>
      <c r="J77" s="175" t="s">
        <v>541</v>
      </c>
      <c r="K77" s="175" t="s">
        <v>542</v>
      </c>
    </row>
    <row r="78" spans="1:11" ht="13.5" customHeight="1">
      <c r="A78" s="177">
        <v>73</v>
      </c>
      <c r="B78" s="175" t="s">
        <v>4041</v>
      </c>
      <c r="C78" s="175" t="s">
        <v>4040</v>
      </c>
      <c r="D78" s="175" t="s">
        <v>504</v>
      </c>
      <c r="E78" s="175" t="s">
        <v>839</v>
      </c>
      <c r="F78" s="179">
        <v>616888448</v>
      </c>
      <c r="G78" s="178">
        <f t="shared" si="1"/>
        <v>437594755.696384</v>
      </c>
      <c r="H78" s="175" t="s">
        <v>1114</v>
      </c>
      <c r="I78" s="175" t="s">
        <v>891</v>
      </c>
      <c r="J78" s="175" t="s">
        <v>541</v>
      </c>
      <c r="K78" s="175" t="s">
        <v>542</v>
      </c>
    </row>
    <row r="79" spans="1:11" ht="13.5" customHeight="1">
      <c r="A79" s="177">
        <v>74</v>
      </c>
      <c r="B79" s="175" t="s">
        <v>4039</v>
      </c>
      <c r="C79" s="175" t="s">
        <v>4038</v>
      </c>
      <c r="D79" s="175" t="s">
        <v>504</v>
      </c>
      <c r="E79" s="175" t="s">
        <v>839</v>
      </c>
      <c r="F79" s="179">
        <v>614715264</v>
      </c>
      <c r="G79" s="178">
        <f t="shared" si="1"/>
        <v>436053190.240512</v>
      </c>
      <c r="H79" s="175" t="s">
        <v>1114</v>
      </c>
      <c r="I79" s="175" t="s">
        <v>1201</v>
      </c>
      <c r="J79" s="175" t="s">
        <v>541</v>
      </c>
      <c r="K79" s="175" t="s">
        <v>603</v>
      </c>
    </row>
    <row r="80" spans="1:11" ht="13.5" customHeight="1">
      <c r="A80" s="177">
        <v>75</v>
      </c>
      <c r="B80" s="175" t="s">
        <v>4037</v>
      </c>
      <c r="C80" s="175" t="s">
        <v>4036</v>
      </c>
      <c r="D80" s="175" t="s">
        <v>504</v>
      </c>
      <c r="E80" s="175" t="s">
        <v>839</v>
      </c>
      <c r="F80" s="179">
        <v>604952704</v>
      </c>
      <c r="G80" s="178">
        <f t="shared" si="1"/>
        <v>429128040.204032</v>
      </c>
      <c r="H80" s="175" t="s">
        <v>1114</v>
      </c>
      <c r="I80" s="175" t="s">
        <v>891</v>
      </c>
      <c r="J80" s="175" t="s">
        <v>884</v>
      </c>
      <c r="K80" s="175" t="s">
        <v>1948</v>
      </c>
    </row>
    <row r="81" spans="1:11" ht="13.5" customHeight="1">
      <c r="A81" s="177">
        <v>76</v>
      </c>
      <c r="B81" s="175" t="s">
        <v>4035</v>
      </c>
      <c r="C81" s="175" t="s">
        <v>3859</v>
      </c>
      <c r="D81" s="175" t="s">
        <v>504</v>
      </c>
      <c r="E81" s="175" t="s">
        <v>839</v>
      </c>
      <c r="F81" s="179">
        <v>599144128</v>
      </c>
      <c r="G81" s="178">
        <f t="shared" si="1"/>
        <v>425007680.349824</v>
      </c>
      <c r="H81" s="175" t="s">
        <v>1114</v>
      </c>
      <c r="I81" s="175" t="s">
        <v>2053</v>
      </c>
      <c r="J81" s="175" t="s">
        <v>541</v>
      </c>
      <c r="K81" s="175" t="s">
        <v>542</v>
      </c>
    </row>
    <row r="82" spans="1:11" ht="13.5" customHeight="1">
      <c r="A82" s="177">
        <v>77</v>
      </c>
      <c r="B82" s="175" t="s">
        <v>3858</v>
      </c>
      <c r="C82" s="175" t="s">
        <v>3857</v>
      </c>
      <c r="D82" s="175" t="s">
        <v>504</v>
      </c>
      <c r="E82" s="175" t="s">
        <v>839</v>
      </c>
      <c r="F82" s="179">
        <v>579707392</v>
      </c>
      <c r="G82" s="178">
        <f t="shared" si="1"/>
        <v>411220076.174336</v>
      </c>
      <c r="H82" s="175" t="s">
        <v>1114</v>
      </c>
      <c r="I82" s="175" t="s">
        <v>2053</v>
      </c>
      <c r="J82" s="175" t="s">
        <v>541</v>
      </c>
      <c r="K82" s="175" t="s">
        <v>498</v>
      </c>
    </row>
    <row r="83" spans="1:11" ht="13.5" customHeight="1">
      <c r="A83" s="177">
        <v>78</v>
      </c>
      <c r="B83" s="175" t="s">
        <v>3856</v>
      </c>
      <c r="C83" s="175" t="s">
        <v>3855</v>
      </c>
      <c r="D83" s="175" t="s">
        <v>504</v>
      </c>
      <c r="E83" s="175" t="s">
        <v>839</v>
      </c>
      <c r="F83" s="179">
        <v>554730560</v>
      </c>
      <c r="G83" s="178">
        <f t="shared" si="1"/>
        <v>393502560.58048004</v>
      </c>
      <c r="H83" s="175" t="s">
        <v>1114</v>
      </c>
      <c r="I83" s="175" t="s">
        <v>2053</v>
      </c>
      <c r="J83" s="175" t="s">
        <v>541</v>
      </c>
      <c r="K83" s="175" t="s">
        <v>542</v>
      </c>
    </row>
    <row r="84" spans="1:11" ht="13.5" customHeight="1">
      <c r="A84" s="177">
        <v>79</v>
      </c>
      <c r="B84" s="175" t="s">
        <v>3854</v>
      </c>
      <c r="C84" s="175" t="s">
        <v>3853</v>
      </c>
      <c r="D84" s="175" t="s">
        <v>504</v>
      </c>
      <c r="E84" s="175" t="s">
        <v>839</v>
      </c>
      <c r="F84" s="179">
        <v>553708928</v>
      </c>
      <c r="G84" s="178">
        <f t="shared" si="1"/>
        <v>392777857.748224</v>
      </c>
      <c r="H84" s="175" t="s">
        <v>836</v>
      </c>
      <c r="I84" s="175" t="s">
        <v>836</v>
      </c>
      <c r="J84" s="175" t="s">
        <v>541</v>
      </c>
      <c r="K84" s="175" t="s">
        <v>542</v>
      </c>
    </row>
    <row r="85" spans="1:11" ht="13.5" customHeight="1">
      <c r="A85" s="177">
        <v>80</v>
      </c>
      <c r="B85" s="175" t="s">
        <v>3852</v>
      </c>
      <c r="C85" s="175" t="s">
        <v>3851</v>
      </c>
      <c r="D85" s="175" t="s">
        <v>504</v>
      </c>
      <c r="E85" s="175" t="s">
        <v>839</v>
      </c>
      <c r="F85" s="179">
        <v>550600832</v>
      </c>
      <c r="G85" s="178">
        <f t="shared" si="1"/>
        <v>390573104.985856</v>
      </c>
      <c r="H85" s="175" t="s">
        <v>1114</v>
      </c>
      <c r="I85" s="175" t="s">
        <v>891</v>
      </c>
      <c r="J85" s="175" t="s">
        <v>541</v>
      </c>
      <c r="K85" s="175" t="s">
        <v>603</v>
      </c>
    </row>
    <row r="86" spans="1:11" ht="13.5" customHeight="1">
      <c r="A86" s="177">
        <v>81</v>
      </c>
      <c r="B86" s="175" t="s">
        <v>3850</v>
      </c>
      <c r="C86" s="175" t="s">
        <v>3849</v>
      </c>
      <c r="D86" s="175" t="s">
        <v>504</v>
      </c>
      <c r="E86" s="175" t="s">
        <v>839</v>
      </c>
      <c r="F86" s="179">
        <v>546393152</v>
      </c>
      <c r="G86" s="178">
        <f t="shared" si="1"/>
        <v>387588353.516416</v>
      </c>
      <c r="H86" s="175" t="s">
        <v>1114</v>
      </c>
      <c r="I86" s="175" t="s">
        <v>3848</v>
      </c>
      <c r="J86" s="175" t="s">
        <v>884</v>
      </c>
      <c r="K86" s="175" t="s">
        <v>1944</v>
      </c>
    </row>
    <row r="87" spans="1:11" ht="13.5" customHeight="1">
      <c r="A87" s="177">
        <v>82</v>
      </c>
      <c r="B87" s="175" t="s">
        <v>3847</v>
      </c>
      <c r="C87" s="175" t="s">
        <v>3846</v>
      </c>
      <c r="D87" s="175" t="s">
        <v>504</v>
      </c>
      <c r="E87" s="175" t="s">
        <v>839</v>
      </c>
      <c r="F87" s="179">
        <v>545268160</v>
      </c>
      <c r="G87" s="178">
        <f t="shared" si="1"/>
        <v>386790331.44128</v>
      </c>
      <c r="H87" s="175" t="s">
        <v>1114</v>
      </c>
      <c r="I87" s="175" t="s">
        <v>2053</v>
      </c>
      <c r="J87" s="175" t="s">
        <v>884</v>
      </c>
      <c r="K87" s="175" t="s">
        <v>1944</v>
      </c>
    </row>
    <row r="88" spans="1:11" ht="13.5" customHeight="1">
      <c r="A88" s="177">
        <v>83</v>
      </c>
      <c r="B88" s="175" t="s">
        <v>3637</v>
      </c>
      <c r="C88" s="175" t="s">
        <v>3636</v>
      </c>
      <c r="D88" s="175" t="s">
        <v>504</v>
      </c>
      <c r="E88" s="175" t="s">
        <v>839</v>
      </c>
      <c r="F88" s="179">
        <v>544804096</v>
      </c>
      <c r="G88" s="178">
        <f t="shared" si="1"/>
        <v>386461143.930368</v>
      </c>
      <c r="H88" s="175" t="s">
        <v>1114</v>
      </c>
      <c r="I88" s="175" t="s">
        <v>1201</v>
      </c>
      <c r="J88" s="175" t="s">
        <v>541</v>
      </c>
      <c r="K88" s="175" t="s">
        <v>542</v>
      </c>
    </row>
    <row r="89" spans="1:11" ht="13.5" customHeight="1">
      <c r="A89" s="177">
        <v>84</v>
      </c>
      <c r="B89" s="175" t="s">
        <v>3635</v>
      </c>
      <c r="C89" s="175" t="s">
        <v>3634</v>
      </c>
      <c r="D89" s="175" t="s">
        <v>504</v>
      </c>
      <c r="E89" s="175" t="s">
        <v>839</v>
      </c>
      <c r="F89" s="179">
        <v>523289920</v>
      </c>
      <c r="G89" s="178">
        <f t="shared" si="1"/>
        <v>371199891.07136005</v>
      </c>
      <c r="H89" s="175" t="s">
        <v>1114</v>
      </c>
      <c r="I89" s="175" t="s">
        <v>891</v>
      </c>
      <c r="J89" s="175" t="s">
        <v>541</v>
      </c>
      <c r="K89" s="175" t="s">
        <v>498</v>
      </c>
    </row>
    <row r="90" spans="1:11" ht="13.5" customHeight="1">
      <c r="A90" s="177">
        <v>85</v>
      </c>
      <c r="B90" s="175" t="s">
        <v>3633</v>
      </c>
      <c r="C90" s="175" t="s">
        <v>3632</v>
      </c>
      <c r="D90" s="175" t="s">
        <v>504</v>
      </c>
      <c r="E90" s="175" t="s">
        <v>839</v>
      </c>
      <c r="F90" s="179">
        <v>514044480</v>
      </c>
      <c r="G90" s="178">
        <f t="shared" si="1"/>
        <v>364641564.24384004</v>
      </c>
      <c r="H90" s="175" t="s">
        <v>1114</v>
      </c>
      <c r="I90" s="175" t="s">
        <v>1201</v>
      </c>
      <c r="J90" s="175" t="s">
        <v>884</v>
      </c>
      <c r="K90" s="175" t="s">
        <v>1948</v>
      </c>
    </row>
    <row r="91" spans="1:11" ht="13.5" customHeight="1">
      <c r="A91" s="177">
        <v>86</v>
      </c>
      <c r="B91" s="175" t="s">
        <v>3631</v>
      </c>
      <c r="C91" s="175" t="s">
        <v>3630</v>
      </c>
      <c r="D91" s="175" t="s">
        <v>504</v>
      </c>
      <c r="E91" s="175" t="s">
        <v>839</v>
      </c>
      <c r="F91" s="179">
        <v>507937184</v>
      </c>
      <c r="G91" s="178">
        <f t="shared" si="1"/>
        <v>360309304.967872</v>
      </c>
      <c r="H91" s="175" t="s">
        <v>1114</v>
      </c>
      <c r="I91" s="175" t="s">
        <v>891</v>
      </c>
      <c r="J91" s="175" t="s">
        <v>541</v>
      </c>
      <c r="K91" s="175" t="s">
        <v>498</v>
      </c>
    </row>
    <row r="92" spans="1:11" ht="13.5" customHeight="1">
      <c r="A92" s="177">
        <v>87</v>
      </c>
      <c r="B92" s="175" t="s">
        <v>3629</v>
      </c>
      <c r="C92" s="175" t="s">
        <v>3628</v>
      </c>
      <c r="D92" s="175" t="s">
        <v>504</v>
      </c>
      <c r="E92" s="175" t="s">
        <v>839</v>
      </c>
      <c r="F92" s="179">
        <v>487507680</v>
      </c>
      <c r="G92" s="178">
        <f t="shared" si="1"/>
        <v>345817472.86944</v>
      </c>
      <c r="H92" s="175" t="s">
        <v>1114</v>
      </c>
      <c r="I92" s="175" t="s">
        <v>891</v>
      </c>
      <c r="J92" s="175" t="s">
        <v>541</v>
      </c>
      <c r="K92" s="175" t="s">
        <v>542</v>
      </c>
    </row>
    <row r="93" spans="1:11" ht="13.5" customHeight="1">
      <c r="A93" s="177">
        <v>88</v>
      </c>
      <c r="B93" s="175" t="s">
        <v>3627</v>
      </c>
      <c r="C93" s="175" t="s">
        <v>3626</v>
      </c>
      <c r="D93" s="175" t="s">
        <v>1938</v>
      </c>
      <c r="E93" s="175" t="s">
        <v>839</v>
      </c>
      <c r="F93" s="179">
        <v>486894016</v>
      </c>
      <c r="G93" s="178">
        <f t="shared" si="1"/>
        <v>345382165.40172803</v>
      </c>
      <c r="H93" s="175" t="s">
        <v>2413</v>
      </c>
      <c r="I93" s="175" t="s">
        <v>3183</v>
      </c>
      <c r="J93" s="175" t="s">
        <v>541</v>
      </c>
      <c r="K93" s="175" t="s">
        <v>542</v>
      </c>
    </row>
    <row r="94" spans="1:11" ht="13.5" customHeight="1">
      <c r="A94" s="177">
        <v>89</v>
      </c>
      <c r="B94" s="175" t="s">
        <v>3625</v>
      </c>
      <c r="C94" s="175" t="s">
        <v>3624</v>
      </c>
      <c r="D94" s="175" t="s">
        <v>504</v>
      </c>
      <c r="E94" s="175" t="s">
        <v>839</v>
      </c>
      <c r="F94" s="179">
        <v>480132000</v>
      </c>
      <c r="G94" s="178">
        <f t="shared" si="1"/>
        <v>340585475.25600004</v>
      </c>
      <c r="H94" s="175" t="s">
        <v>1114</v>
      </c>
      <c r="I94" s="175" t="s">
        <v>2413</v>
      </c>
      <c r="J94" s="175" t="s">
        <v>541</v>
      </c>
      <c r="K94" s="175" t="s">
        <v>542</v>
      </c>
    </row>
    <row r="95" spans="1:11" ht="13.5" customHeight="1">
      <c r="A95" s="177">
        <v>90</v>
      </c>
      <c r="B95" s="175" t="s">
        <v>3623</v>
      </c>
      <c r="C95" s="175" t="s">
        <v>3622</v>
      </c>
      <c r="D95" s="175" t="s">
        <v>504</v>
      </c>
      <c r="E95" s="175" t="s">
        <v>839</v>
      </c>
      <c r="F95" s="179">
        <v>479472672</v>
      </c>
      <c r="G95" s="178">
        <f t="shared" si="1"/>
        <v>340117775.664576</v>
      </c>
      <c r="H95" s="175" t="s">
        <v>1114</v>
      </c>
      <c r="I95" s="175" t="s">
        <v>891</v>
      </c>
      <c r="J95" s="175" t="s">
        <v>541</v>
      </c>
      <c r="K95" s="175" t="s">
        <v>542</v>
      </c>
    </row>
    <row r="96" spans="1:11" ht="13.5" customHeight="1">
      <c r="A96" s="177">
        <v>91</v>
      </c>
      <c r="B96" s="175" t="s">
        <v>3621</v>
      </c>
      <c r="C96" s="175" t="s">
        <v>3620</v>
      </c>
      <c r="D96" s="175" t="s">
        <v>504</v>
      </c>
      <c r="E96" s="175" t="s">
        <v>839</v>
      </c>
      <c r="F96" s="179">
        <v>478736192</v>
      </c>
      <c r="G96" s="178">
        <f t="shared" si="1"/>
        <v>339595347.684736</v>
      </c>
      <c r="H96" s="175" t="s">
        <v>1114</v>
      </c>
      <c r="I96" s="175" t="s">
        <v>1201</v>
      </c>
      <c r="J96" s="175" t="s">
        <v>612</v>
      </c>
      <c r="K96" s="175" t="s">
        <v>700</v>
      </c>
    </row>
    <row r="97" spans="1:11" ht="13.5" customHeight="1">
      <c r="A97" s="177">
        <v>92</v>
      </c>
      <c r="B97" s="175" t="s">
        <v>3619</v>
      </c>
      <c r="C97" s="175" t="s">
        <v>3618</v>
      </c>
      <c r="D97" s="175" t="s">
        <v>504</v>
      </c>
      <c r="E97" s="175" t="s">
        <v>839</v>
      </c>
      <c r="F97" s="179">
        <v>464811392</v>
      </c>
      <c r="G97" s="178">
        <f t="shared" si="1"/>
        <v>329717679.406336</v>
      </c>
      <c r="H97" s="175" t="s">
        <v>1114</v>
      </c>
      <c r="I97" s="175" t="s">
        <v>891</v>
      </c>
      <c r="J97" s="175" t="s">
        <v>541</v>
      </c>
      <c r="K97" s="175" t="s">
        <v>603</v>
      </c>
    </row>
    <row r="98" spans="1:11" ht="13.5" customHeight="1">
      <c r="A98" s="177">
        <v>93</v>
      </c>
      <c r="B98" s="175" t="s">
        <v>3617</v>
      </c>
      <c r="C98" s="175" t="s">
        <v>3616</v>
      </c>
      <c r="D98" s="175" t="s">
        <v>504</v>
      </c>
      <c r="E98" s="175" t="s">
        <v>839</v>
      </c>
      <c r="F98" s="179">
        <v>459652576</v>
      </c>
      <c r="G98" s="178">
        <f t="shared" si="1"/>
        <v>326058232.006208</v>
      </c>
      <c r="H98" s="175" t="s">
        <v>1114</v>
      </c>
      <c r="I98" s="175" t="s">
        <v>891</v>
      </c>
      <c r="J98" s="175" t="s">
        <v>884</v>
      </c>
      <c r="K98" s="175" t="s">
        <v>1944</v>
      </c>
    </row>
    <row r="99" spans="1:11" ht="13.5" customHeight="1">
      <c r="A99" s="177">
        <v>94</v>
      </c>
      <c r="B99" s="175" t="s">
        <v>3615</v>
      </c>
      <c r="C99" s="175" t="s">
        <v>3614</v>
      </c>
      <c r="D99" s="175" t="s">
        <v>504</v>
      </c>
      <c r="E99" s="175" t="s">
        <v>839</v>
      </c>
      <c r="F99" s="179">
        <v>457220320</v>
      </c>
      <c r="G99" s="178">
        <f t="shared" si="1"/>
        <v>324332891.75456</v>
      </c>
      <c r="H99" s="175" t="s">
        <v>1114</v>
      </c>
      <c r="I99" s="175" t="s">
        <v>1201</v>
      </c>
      <c r="J99" s="175" t="s">
        <v>541</v>
      </c>
      <c r="K99" s="175" t="s">
        <v>603</v>
      </c>
    </row>
    <row r="100" spans="1:11" ht="13.5" customHeight="1">
      <c r="A100" s="177">
        <v>95</v>
      </c>
      <c r="B100" s="175" t="s">
        <v>3613</v>
      </c>
      <c r="C100" s="175" t="s">
        <v>3612</v>
      </c>
      <c r="D100" s="175" t="s">
        <v>504</v>
      </c>
      <c r="E100" s="175" t="s">
        <v>839</v>
      </c>
      <c r="F100" s="179">
        <v>455303328</v>
      </c>
      <c r="G100" s="178">
        <f t="shared" si="1"/>
        <v>322973058.14342403</v>
      </c>
      <c r="H100" s="175" t="s">
        <v>1114</v>
      </c>
      <c r="I100" s="175" t="s">
        <v>891</v>
      </c>
      <c r="J100" s="175" t="s">
        <v>541</v>
      </c>
      <c r="K100" s="175" t="s">
        <v>542</v>
      </c>
    </row>
    <row r="101" spans="1:11" ht="13.5" customHeight="1">
      <c r="A101" s="177">
        <v>96</v>
      </c>
      <c r="B101" s="175" t="s">
        <v>3611</v>
      </c>
      <c r="C101" s="175" t="s">
        <v>3610</v>
      </c>
      <c r="D101" s="175" t="s">
        <v>504</v>
      </c>
      <c r="E101" s="175" t="s">
        <v>839</v>
      </c>
      <c r="F101" s="179">
        <v>453941312</v>
      </c>
      <c r="G101" s="178">
        <f t="shared" si="1"/>
        <v>322006901.19769603</v>
      </c>
      <c r="H101" s="175" t="s">
        <v>1114</v>
      </c>
      <c r="I101" s="175" t="s">
        <v>3609</v>
      </c>
      <c r="J101" s="175" t="s">
        <v>541</v>
      </c>
      <c r="K101" s="175" t="s">
        <v>603</v>
      </c>
    </row>
    <row r="102" spans="1:11" ht="13.5" customHeight="1">
      <c r="A102" s="177">
        <v>97</v>
      </c>
      <c r="B102" s="175" t="s">
        <v>3608</v>
      </c>
      <c r="C102" s="175" t="s">
        <v>3607</v>
      </c>
      <c r="D102" s="175" t="s">
        <v>504</v>
      </c>
      <c r="E102" s="175" t="s">
        <v>839</v>
      </c>
      <c r="F102" s="179">
        <v>452324576</v>
      </c>
      <c r="G102" s="178">
        <f t="shared" si="1"/>
        <v>320860056.58220804</v>
      </c>
      <c r="H102" s="175" t="s">
        <v>1114</v>
      </c>
      <c r="I102" s="175" t="s">
        <v>1201</v>
      </c>
      <c r="J102" s="175" t="s">
        <v>612</v>
      </c>
      <c r="K102" s="175" t="s">
        <v>700</v>
      </c>
    </row>
    <row r="103" spans="1:11" ht="13.5" customHeight="1">
      <c r="A103" s="177">
        <v>98</v>
      </c>
      <c r="B103" s="175" t="s">
        <v>3606</v>
      </c>
      <c r="C103" s="175" t="s">
        <v>3605</v>
      </c>
      <c r="D103" s="175" t="s">
        <v>504</v>
      </c>
      <c r="E103" s="175" t="s">
        <v>839</v>
      </c>
      <c r="F103" s="179">
        <v>450750624</v>
      </c>
      <c r="G103" s="178">
        <f t="shared" si="1"/>
        <v>319743561.139392</v>
      </c>
      <c r="H103" s="175" t="s">
        <v>1114</v>
      </c>
      <c r="I103" s="175" t="s">
        <v>891</v>
      </c>
      <c r="J103" s="175" t="s">
        <v>541</v>
      </c>
      <c r="K103" s="175" t="s">
        <v>498</v>
      </c>
    </row>
    <row r="104" spans="1:11" ht="13.5" customHeight="1">
      <c r="A104" s="177">
        <v>99</v>
      </c>
      <c r="B104" s="175" t="s">
        <v>3604</v>
      </c>
      <c r="C104" s="175" t="s">
        <v>3603</v>
      </c>
      <c r="D104" s="175" t="s">
        <v>504</v>
      </c>
      <c r="E104" s="175" t="s">
        <v>839</v>
      </c>
      <c r="F104" s="179">
        <v>449634080</v>
      </c>
      <c r="G104" s="178">
        <f t="shared" si="1"/>
        <v>318951531.72064</v>
      </c>
      <c r="H104" s="175" t="s">
        <v>1114</v>
      </c>
      <c r="I104" s="175" t="s">
        <v>2053</v>
      </c>
      <c r="J104" s="175" t="s">
        <v>884</v>
      </c>
      <c r="K104" s="175" t="s">
        <v>1944</v>
      </c>
    </row>
    <row r="105" spans="1:11" ht="13.5" customHeight="1">
      <c r="A105" s="177">
        <v>100</v>
      </c>
      <c r="B105" s="175" t="s">
        <v>3602</v>
      </c>
      <c r="C105" s="175" t="s">
        <v>3601</v>
      </c>
      <c r="D105" s="175" t="s">
        <v>504</v>
      </c>
      <c r="E105" s="175" t="s">
        <v>839</v>
      </c>
      <c r="F105" s="179">
        <v>446407808</v>
      </c>
      <c r="G105" s="178">
        <f t="shared" si="1"/>
        <v>316662949.86726403</v>
      </c>
      <c r="H105" s="175" t="s">
        <v>1114</v>
      </c>
      <c r="I105" s="175" t="s">
        <v>891</v>
      </c>
      <c r="J105" s="175" t="s">
        <v>884</v>
      </c>
      <c r="K105" s="175" t="s">
        <v>1944</v>
      </c>
    </row>
    <row r="106" spans="1:11" ht="13.5" customHeight="1">
      <c r="A106" s="177">
        <v>101</v>
      </c>
      <c r="B106" s="175" t="s">
        <v>3600</v>
      </c>
      <c r="C106" s="175" t="s">
        <v>3599</v>
      </c>
      <c r="D106" s="175" t="s">
        <v>504</v>
      </c>
      <c r="E106" s="175" t="s">
        <v>839</v>
      </c>
      <c r="F106" s="179">
        <v>441594528</v>
      </c>
      <c r="G106" s="178">
        <f t="shared" si="1"/>
        <v>313248611.19302404</v>
      </c>
      <c r="H106" s="175" t="s">
        <v>1114</v>
      </c>
      <c r="I106" s="175" t="s">
        <v>3183</v>
      </c>
      <c r="J106" s="175" t="s">
        <v>612</v>
      </c>
      <c r="K106" s="175" t="s">
        <v>700</v>
      </c>
    </row>
    <row r="107" spans="1:11" ht="13.5" customHeight="1">
      <c r="A107" s="177">
        <v>102</v>
      </c>
      <c r="B107" s="175" t="s">
        <v>3598</v>
      </c>
      <c r="C107" s="175" t="s">
        <v>3597</v>
      </c>
      <c r="D107" s="175" t="s">
        <v>504</v>
      </c>
      <c r="E107" s="175" t="s">
        <v>839</v>
      </c>
      <c r="F107" s="179">
        <v>438504704</v>
      </c>
      <c r="G107" s="178">
        <f t="shared" si="1"/>
        <v>311056819.820032</v>
      </c>
      <c r="H107" s="175" t="s">
        <v>1114</v>
      </c>
      <c r="I107" s="175" t="s">
        <v>1201</v>
      </c>
      <c r="J107" s="175" t="s">
        <v>541</v>
      </c>
      <c r="K107" s="175" t="s">
        <v>542</v>
      </c>
    </row>
    <row r="108" spans="1:11" ht="13.5" customHeight="1">
      <c r="A108" s="177">
        <v>103</v>
      </c>
      <c r="B108" s="175" t="s">
        <v>3596</v>
      </c>
      <c r="C108" s="175" t="s">
        <v>3595</v>
      </c>
      <c r="D108" s="175" t="s">
        <v>504</v>
      </c>
      <c r="E108" s="175" t="s">
        <v>839</v>
      </c>
      <c r="F108" s="179">
        <v>438383072</v>
      </c>
      <c r="G108" s="178">
        <f t="shared" si="1"/>
        <v>310970539.187776</v>
      </c>
      <c r="H108" s="175" t="s">
        <v>1114</v>
      </c>
      <c r="I108" s="175" t="s">
        <v>1201</v>
      </c>
      <c r="J108" s="175" t="s">
        <v>541</v>
      </c>
      <c r="K108" s="175" t="s">
        <v>498</v>
      </c>
    </row>
    <row r="109" spans="1:11" ht="13.5" customHeight="1">
      <c r="A109" s="177">
        <v>104</v>
      </c>
      <c r="B109" s="175" t="s">
        <v>3594</v>
      </c>
      <c r="C109" s="175" t="s">
        <v>3593</v>
      </c>
      <c r="D109" s="175" t="s">
        <v>504</v>
      </c>
      <c r="E109" s="175" t="s">
        <v>839</v>
      </c>
      <c r="F109" s="179">
        <v>437593408</v>
      </c>
      <c r="G109" s="178">
        <f t="shared" si="1"/>
        <v>310410384.712064</v>
      </c>
      <c r="H109" s="175" t="s">
        <v>1114</v>
      </c>
      <c r="I109" s="175" t="s">
        <v>891</v>
      </c>
      <c r="J109" s="175" t="s">
        <v>541</v>
      </c>
      <c r="K109" s="175" t="s">
        <v>603</v>
      </c>
    </row>
    <row r="110" spans="1:11" ht="13.5" customHeight="1">
      <c r="A110" s="177">
        <v>105</v>
      </c>
      <c r="B110" s="175" t="s">
        <v>3592</v>
      </c>
      <c r="C110" s="175" t="s">
        <v>3591</v>
      </c>
      <c r="D110" s="175" t="s">
        <v>504</v>
      </c>
      <c r="E110" s="175" t="s">
        <v>839</v>
      </c>
      <c r="F110" s="179">
        <v>416526880</v>
      </c>
      <c r="G110" s="178">
        <f t="shared" si="1"/>
        <v>295466674.54304004</v>
      </c>
      <c r="H110" s="175" t="s">
        <v>1114</v>
      </c>
      <c r="I110" s="175" t="s">
        <v>891</v>
      </c>
      <c r="J110" s="175" t="s">
        <v>884</v>
      </c>
      <c r="K110" s="175" t="s">
        <v>1944</v>
      </c>
    </row>
    <row r="111" spans="1:11" ht="13.5" customHeight="1">
      <c r="A111" s="177">
        <v>106</v>
      </c>
      <c r="B111" s="175" t="s">
        <v>3590</v>
      </c>
      <c r="C111" s="175" t="s">
        <v>3589</v>
      </c>
      <c r="D111" s="175" t="s">
        <v>504</v>
      </c>
      <c r="E111" s="175" t="s">
        <v>839</v>
      </c>
      <c r="F111" s="179">
        <v>415678816</v>
      </c>
      <c r="G111" s="178">
        <f t="shared" si="1"/>
        <v>294865093.56012803</v>
      </c>
      <c r="H111" s="175" t="s">
        <v>1114</v>
      </c>
      <c r="I111" s="175" t="s">
        <v>1201</v>
      </c>
      <c r="J111" s="175" t="s">
        <v>537</v>
      </c>
      <c r="K111" s="175" t="s">
        <v>538</v>
      </c>
    </row>
    <row r="112" spans="1:11" ht="13.5" customHeight="1">
      <c r="A112" s="177">
        <v>107</v>
      </c>
      <c r="B112" s="175" t="s">
        <v>3588</v>
      </c>
      <c r="C112" s="175" t="s">
        <v>3587</v>
      </c>
      <c r="D112" s="175" t="s">
        <v>504</v>
      </c>
      <c r="E112" s="175" t="s">
        <v>839</v>
      </c>
      <c r="F112" s="179">
        <v>409148992</v>
      </c>
      <c r="G112" s="178">
        <f t="shared" si="1"/>
        <v>290233110.667136</v>
      </c>
      <c r="H112" s="175" t="s">
        <v>1114</v>
      </c>
      <c r="I112" s="175" t="s">
        <v>891</v>
      </c>
      <c r="J112" s="175" t="s">
        <v>541</v>
      </c>
      <c r="K112" s="175" t="s">
        <v>498</v>
      </c>
    </row>
    <row r="113" spans="1:11" ht="13.5" customHeight="1">
      <c r="A113" s="177">
        <v>108</v>
      </c>
      <c r="B113" s="175" t="s">
        <v>3586</v>
      </c>
      <c r="C113" s="175" t="s">
        <v>3585</v>
      </c>
      <c r="D113" s="175" t="s">
        <v>504</v>
      </c>
      <c r="E113" s="175" t="s">
        <v>839</v>
      </c>
      <c r="F113" s="179">
        <v>407209984</v>
      </c>
      <c r="G113" s="178">
        <f t="shared" si="1"/>
        <v>288857659.830272</v>
      </c>
      <c r="H113" s="175" t="s">
        <v>1114</v>
      </c>
      <c r="I113" s="175" t="s">
        <v>2053</v>
      </c>
      <c r="J113" s="175" t="s">
        <v>541</v>
      </c>
      <c r="K113" s="175" t="s">
        <v>542</v>
      </c>
    </row>
    <row r="114" spans="1:11" ht="13.5" customHeight="1">
      <c r="A114" s="177">
        <v>109</v>
      </c>
      <c r="B114" s="175" t="s">
        <v>3828</v>
      </c>
      <c r="C114" s="175" t="s">
        <v>3827</v>
      </c>
      <c r="D114" s="175" t="s">
        <v>504</v>
      </c>
      <c r="E114" s="175" t="s">
        <v>839</v>
      </c>
      <c r="F114" s="179">
        <v>405000000</v>
      </c>
      <c r="G114" s="178">
        <f t="shared" si="1"/>
        <v>287289990</v>
      </c>
      <c r="H114" s="175" t="s">
        <v>1114</v>
      </c>
      <c r="I114" s="175" t="s">
        <v>1201</v>
      </c>
      <c r="J114" s="175" t="s">
        <v>541</v>
      </c>
      <c r="K114" s="175" t="s">
        <v>542</v>
      </c>
    </row>
    <row r="115" spans="1:11" ht="13.5" customHeight="1">
      <c r="A115" s="177">
        <v>110</v>
      </c>
      <c r="B115" s="175" t="s">
        <v>3826</v>
      </c>
      <c r="C115" s="175" t="s">
        <v>3825</v>
      </c>
      <c r="D115" s="175" t="s">
        <v>504</v>
      </c>
      <c r="E115" s="175" t="s">
        <v>839</v>
      </c>
      <c r="F115" s="179">
        <v>402486400</v>
      </c>
      <c r="G115" s="178">
        <f t="shared" si="1"/>
        <v>285506947.73120004</v>
      </c>
      <c r="H115" s="175" t="s">
        <v>1114</v>
      </c>
      <c r="I115" s="175" t="s">
        <v>2095</v>
      </c>
      <c r="J115" s="175" t="s">
        <v>541</v>
      </c>
      <c r="K115" s="175" t="s">
        <v>603</v>
      </c>
    </row>
    <row r="116" spans="1:11" ht="13.5" customHeight="1">
      <c r="A116" s="177">
        <v>111</v>
      </c>
      <c r="B116" s="175" t="s">
        <v>3824</v>
      </c>
      <c r="C116" s="175" t="s">
        <v>3823</v>
      </c>
      <c r="D116" s="175" t="s">
        <v>504</v>
      </c>
      <c r="E116" s="175" t="s">
        <v>839</v>
      </c>
      <c r="F116" s="179">
        <v>396981600</v>
      </c>
      <c r="G116" s="178">
        <f t="shared" si="1"/>
        <v>281602073.8128</v>
      </c>
      <c r="H116" s="175" t="s">
        <v>1114</v>
      </c>
      <c r="I116" s="175" t="s">
        <v>891</v>
      </c>
      <c r="J116" s="175" t="s">
        <v>541</v>
      </c>
      <c r="K116" s="175" t="s">
        <v>542</v>
      </c>
    </row>
    <row r="117" spans="1:11" ht="13.5" customHeight="1">
      <c r="A117" s="177">
        <v>112</v>
      </c>
      <c r="B117" s="175" t="s">
        <v>3822</v>
      </c>
      <c r="C117" s="175" t="s">
        <v>3821</v>
      </c>
      <c r="D117" s="175" t="s">
        <v>504</v>
      </c>
      <c r="E117" s="175" t="s">
        <v>839</v>
      </c>
      <c r="F117" s="179">
        <v>395165504</v>
      </c>
      <c r="G117" s="178">
        <f t="shared" si="1"/>
        <v>280313811.58643204</v>
      </c>
      <c r="H117" s="175" t="s">
        <v>1114</v>
      </c>
      <c r="I117" s="175" t="s">
        <v>3148</v>
      </c>
      <c r="J117" s="175" t="s">
        <v>541</v>
      </c>
      <c r="K117" s="175" t="s">
        <v>542</v>
      </c>
    </row>
    <row r="118" spans="1:11" ht="13.5" customHeight="1">
      <c r="A118" s="177">
        <v>113</v>
      </c>
      <c r="B118" s="175" t="s">
        <v>3820</v>
      </c>
      <c r="C118" s="175" t="s">
        <v>3819</v>
      </c>
      <c r="D118" s="175" t="s">
        <v>504</v>
      </c>
      <c r="E118" s="175" t="s">
        <v>839</v>
      </c>
      <c r="F118" s="179">
        <v>394788288</v>
      </c>
      <c r="G118" s="178">
        <f t="shared" si="1"/>
        <v>280046230.399104</v>
      </c>
      <c r="H118" s="175" t="s">
        <v>1114</v>
      </c>
      <c r="I118" s="175" t="s">
        <v>1201</v>
      </c>
      <c r="J118" s="175" t="s">
        <v>541</v>
      </c>
      <c r="K118" s="175" t="s">
        <v>542</v>
      </c>
    </row>
    <row r="119" spans="1:11" ht="13.5" customHeight="1">
      <c r="A119" s="177">
        <v>114</v>
      </c>
      <c r="B119" s="175" t="s">
        <v>3818</v>
      </c>
      <c r="C119" s="175" t="s">
        <v>3817</v>
      </c>
      <c r="D119" s="175" t="s">
        <v>504</v>
      </c>
      <c r="E119" s="175" t="s">
        <v>839</v>
      </c>
      <c r="F119" s="179">
        <v>387808608</v>
      </c>
      <c r="G119" s="178">
        <f t="shared" si="1"/>
        <v>275095138.553664</v>
      </c>
      <c r="H119" s="175" t="s">
        <v>1114</v>
      </c>
      <c r="I119" s="175" t="s">
        <v>3148</v>
      </c>
      <c r="J119" s="175" t="s">
        <v>541</v>
      </c>
      <c r="K119" s="175" t="s">
        <v>542</v>
      </c>
    </row>
    <row r="120" spans="1:11" ht="13.5" customHeight="1">
      <c r="A120" s="177">
        <v>115</v>
      </c>
      <c r="B120" s="175" t="s">
        <v>3816</v>
      </c>
      <c r="C120" s="175" t="s">
        <v>3815</v>
      </c>
      <c r="D120" s="175" t="s">
        <v>504</v>
      </c>
      <c r="E120" s="175" t="s">
        <v>839</v>
      </c>
      <c r="F120" s="179">
        <v>364192096</v>
      </c>
      <c r="G120" s="178">
        <f t="shared" si="1"/>
        <v>258342576.83436802</v>
      </c>
      <c r="H120" s="175" t="s">
        <v>1114</v>
      </c>
      <c r="I120" s="175" t="s">
        <v>891</v>
      </c>
      <c r="J120" s="175" t="s">
        <v>541</v>
      </c>
      <c r="K120" s="175" t="s">
        <v>603</v>
      </c>
    </row>
    <row r="121" spans="1:11" ht="13.5" customHeight="1">
      <c r="A121" s="177">
        <v>116</v>
      </c>
      <c r="B121" s="175" t="s">
        <v>3814</v>
      </c>
      <c r="C121" s="175" t="s">
        <v>3813</v>
      </c>
      <c r="D121" s="175" t="s">
        <v>504</v>
      </c>
      <c r="E121" s="175" t="s">
        <v>839</v>
      </c>
      <c r="F121" s="179">
        <v>359248096</v>
      </c>
      <c r="G121" s="178">
        <f t="shared" si="1"/>
        <v>254835510.88236803</v>
      </c>
      <c r="H121" s="175" t="s">
        <v>1114</v>
      </c>
      <c r="I121" s="175" t="s">
        <v>3812</v>
      </c>
      <c r="J121" s="175" t="s">
        <v>541</v>
      </c>
      <c r="K121" s="175" t="s">
        <v>603</v>
      </c>
    </row>
    <row r="122" spans="1:11" ht="13.5" customHeight="1">
      <c r="A122" s="177">
        <v>117</v>
      </c>
      <c r="B122" s="175" t="s">
        <v>3811</v>
      </c>
      <c r="C122" s="175" t="s">
        <v>3810</v>
      </c>
      <c r="D122" s="175" t="s">
        <v>504</v>
      </c>
      <c r="E122" s="175" t="s">
        <v>839</v>
      </c>
      <c r="F122" s="179">
        <v>341992608</v>
      </c>
      <c r="G122" s="178">
        <f t="shared" si="1"/>
        <v>242595192.425664</v>
      </c>
      <c r="H122" s="175" t="s">
        <v>1114</v>
      </c>
      <c r="I122" s="175" t="s">
        <v>2053</v>
      </c>
      <c r="J122" s="175" t="s">
        <v>612</v>
      </c>
      <c r="K122" s="175" t="s">
        <v>700</v>
      </c>
    </row>
    <row r="123" spans="1:11" ht="13.5" customHeight="1">
      <c r="A123" s="177">
        <v>118</v>
      </c>
      <c r="B123" s="175" t="s">
        <v>3809</v>
      </c>
      <c r="C123" s="175" t="s">
        <v>3808</v>
      </c>
      <c r="D123" s="175" t="s">
        <v>504</v>
      </c>
      <c r="E123" s="175" t="s">
        <v>839</v>
      </c>
      <c r="F123" s="179">
        <v>338323296</v>
      </c>
      <c r="G123" s="178">
        <f t="shared" si="1"/>
        <v>239992336.60396802</v>
      </c>
      <c r="H123" s="175" t="s">
        <v>1114</v>
      </c>
      <c r="I123" s="175" t="s">
        <v>836</v>
      </c>
      <c r="J123" s="175" t="s">
        <v>541</v>
      </c>
      <c r="K123" s="175" t="s">
        <v>542</v>
      </c>
    </row>
    <row r="124" spans="1:11" ht="13.5" customHeight="1">
      <c r="A124" s="177">
        <v>119</v>
      </c>
      <c r="B124" s="175" t="s">
        <v>3807</v>
      </c>
      <c r="C124" s="175" t="s">
        <v>3806</v>
      </c>
      <c r="D124" s="175" t="s">
        <v>504</v>
      </c>
      <c r="E124" s="175" t="s">
        <v>839</v>
      </c>
      <c r="F124" s="179">
        <v>336040896</v>
      </c>
      <c r="G124" s="178">
        <f t="shared" si="1"/>
        <v>238373297.90476802</v>
      </c>
      <c r="H124" s="175" t="s">
        <v>1114</v>
      </c>
      <c r="I124" s="175" t="s">
        <v>3148</v>
      </c>
      <c r="J124" s="175" t="s">
        <v>541</v>
      </c>
      <c r="K124" s="175" t="s">
        <v>603</v>
      </c>
    </row>
    <row r="125" spans="1:11" ht="13.5" customHeight="1">
      <c r="A125" s="177">
        <v>120</v>
      </c>
      <c r="B125" s="175" t="s">
        <v>3805</v>
      </c>
      <c r="C125" s="175" t="s">
        <v>3804</v>
      </c>
      <c r="D125" s="175" t="s">
        <v>504</v>
      </c>
      <c r="E125" s="175" t="s">
        <v>839</v>
      </c>
      <c r="F125" s="179">
        <v>334058016</v>
      </c>
      <c r="G125" s="178">
        <f t="shared" si="1"/>
        <v>236966726.11372802</v>
      </c>
      <c r="H125" s="175" t="s">
        <v>1114</v>
      </c>
      <c r="I125" s="175" t="s">
        <v>891</v>
      </c>
      <c r="J125" s="175" t="s">
        <v>541</v>
      </c>
      <c r="K125" s="175" t="s">
        <v>542</v>
      </c>
    </row>
    <row r="126" spans="1:11" ht="13.5" customHeight="1">
      <c r="A126" s="177">
        <v>121</v>
      </c>
      <c r="B126" s="175" t="s">
        <v>3803</v>
      </c>
      <c r="C126" s="175" t="s">
        <v>3802</v>
      </c>
      <c r="D126" s="175" t="s">
        <v>504</v>
      </c>
      <c r="E126" s="175" t="s">
        <v>839</v>
      </c>
      <c r="F126" s="179">
        <v>330012000</v>
      </c>
      <c r="G126" s="178">
        <f t="shared" si="1"/>
        <v>234096652.296</v>
      </c>
      <c r="H126" s="175" t="s">
        <v>1114</v>
      </c>
      <c r="I126" s="175" t="s">
        <v>1201</v>
      </c>
      <c r="J126" s="175" t="s">
        <v>541</v>
      </c>
      <c r="K126" s="175" t="s">
        <v>542</v>
      </c>
    </row>
    <row r="127" spans="1:11" ht="13.5" customHeight="1">
      <c r="A127" s="177">
        <v>122</v>
      </c>
      <c r="B127" s="175" t="s">
        <v>3801</v>
      </c>
      <c r="C127" s="175" t="s">
        <v>3800</v>
      </c>
      <c r="D127" s="175" t="s">
        <v>504</v>
      </c>
      <c r="E127" s="175" t="s">
        <v>839</v>
      </c>
      <c r="F127" s="179">
        <v>327757920</v>
      </c>
      <c r="G127" s="178">
        <f t="shared" si="1"/>
        <v>232497702.61536002</v>
      </c>
      <c r="H127" s="175" t="s">
        <v>1114</v>
      </c>
      <c r="I127" s="175" t="s">
        <v>891</v>
      </c>
      <c r="J127" s="175" t="s">
        <v>541</v>
      </c>
      <c r="K127" s="175" t="s">
        <v>542</v>
      </c>
    </row>
    <row r="128" spans="1:11" ht="13.5" customHeight="1">
      <c r="A128" s="177">
        <v>123</v>
      </c>
      <c r="B128" s="175" t="s">
        <v>3799</v>
      </c>
      <c r="C128" s="175" t="s">
        <v>3798</v>
      </c>
      <c r="D128" s="175" t="s">
        <v>504</v>
      </c>
      <c r="E128" s="175" t="s">
        <v>839</v>
      </c>
      <c r="F128" s="179">
        <v>324489024</v>
      </c>
      <c r="G128" s="178">
        <f t="shared" si="1"/>
        <v>230178885.08659202</v>
      </c>
      <c r="H128" s="175" t="s">
        <v>1114</v>
      </c>
      <c r="I128" s="175" t="s">
        <v>891</v>
      </c>
      <c r="J128" s="175" t="s">
        <v>541</v>
      </c>
      <c r="K128" s="175" t="s">
        <v>542</v>
      </c>
    </row>
    <row r="129" spans="1:11" ht="13.5" customHeight="1">
      <c r="A129" s="177">
        <v>124</v>
      </c>
      <c r="B129" s="175" t="s">
        <v>3797</v>
      </c>
      <c r="C129" s="175" t="s">
        <v>3796</v>
      </c>
      <c r="D129" s="175" t="s">
        <v>504</v>
      </c>
      <c r="E129" s="175" t="s">
        <v>839</v>
      </c>
      <c r="F129" s="179">
        <v>318611008</v>
      </c>
      <c r="G129" s="178">
        <f t="shared" si="1"/>
        <v>226009267.412864</v>
      </c>
      <c r="H129" s="175" t="s">
        <v>1114</v>
      </c>
      <c r="I129" s="175" t="s">
        <v>1201</v>
      </c>
      <c r="J129" s="175" t="s">
        <v>541</v>
      </c>
      <c r="K129" s="175" t="s">
        <v>571</v>
      </c>
    </row>
    <row r="130" spans="1:11" ht="13.5" customHeight="1">
      <c r="A130" s="177">
        <v>125</v>
      </c>
      <c r="B130" s="175" t="s">
        <v>3795</v>
      </c>
      <c r="C130" s="175" t="s">
        <v>3794</v>
      </c>
      <c r="D130" s="175" t="s">
        <v>504</v>
      </c>
      <c r="E130" s="175" t="s">
        <v>839</v>
      </c>
      <c r="F130" s="179">
        <v>317353792</v>
      </c>
      <c r="G130" s="178">
        <f t="shared" si="1"/>
        <v>225117451.18553603</v>
      </c>
      <c r="H130" s="175" t="s">
        <v>1114</v>
      </c>
      <c r="I130" s="175" t="s">
        <v>2053</v>
      </c>
      <c r="J130" s="175" t="s">
        <v>612</v>
      </c>
      <c r="K130" s="175" t="s">
        <v>700</v>
      </c>
    </row>
    <row r="131" spans="1:11" ht="13.5" customHeight="1">
      <c r="A131" s="177">
        <v>126</v>
      </c>
      <c r="B131" s="175" t="s">
        <v>3793</v>
      </c>
      <c r="C131" s="175" t="s">
        <v>3792</v>
      </c>
      <c r="D131" s="175" t="s">
        <v>504</v>
      </c>
      <c r="E131" s="175" t="s">
        <v>839</v>
      </c>
      <c r="F131" s="179">
        <v>314950400</v>
      </c>
      <c r="G131" s="178">
        <f t="shared" si="1"/>
        <v>223412585.84320003</v>
      </c>
      <c r="H131" s="175" t="s">
        <v>1114</v>
      </c>
      <c r="I131" s="175" t="s">
        <v>2053</v>
      </c>
      <c r="J131" s="175" t="s">
        <v>541</v>
      </c>
      <c r="K131" s="175" t="s">
        <v>542</v>
      </c>
    </row>
    <row r="132" spans="1:11" ht="13.5" customHeight="1">
      <c r="A132" s="177">
        <v>127</v>
      </c>
      <c r="B132" s="175" t="s">
        <v>3791</v>
      </c>
      <c r="C132" s="175" t="s">
        <v>3790</v>
      </c>
      <c r="D132" s="175" t="s">
        <v>504</v>
      </c>
      <c r="E132" s="175" t="s">
        <v>839</v>
      </c>
      <c r="F132" s="179">
        <v>309538912</v>
      </c>
      <c r="G132" s="178">
        <f t="shared" si="1"/>
        <v>219573903.53849602</v>
      </c>
      <c r="H132" s="175" t="s">
        <v>1114</v>
      </c>
      <c r="I132" s="175" t="s">
        <v>2053</v>
      </c>
      <c r="J132" s="175" t="s">
        <v>541</v>
      </c>
      <c r="K132" s="175" t="s">
        <v>498</v>
      </c>
    </row>
    <row r="133" spans="1:11" ht="13.5" customHeight="1">
      <c r="A133" s="177">
        <v>128</v>
      </c>
      <c r="B133" s="175" t="s">
        <v>3789</v>
      </c>
      <c r="C133" s="175" t="s">
        <v>3788</v>
      </c>
      <c r="D133" s="175" t="s">
        <v>504</v>
      </c>
      <c r="E133" s="175" t="s">
        <v>839</v>
      </c>
      <c r="F133" s="179">
        <v>308798784</v>
      </c>
      <c r="G133" s="178">
        <f t="shared" si="1"/>
        <v>219048887.820672</v>
      </c>
      <c r="H133" s="175" t="s">
        <v>1114</v>
      </c>
      <c r="I133" s="175" t="s">
        <v>891</v>
      </c>
      <c r="J133" s="175" t="s">
        <v>884</v>
      </c>
      <c r="K133" s="175" t="s">
        <v>1948</v>
      </c>
    </row>
    <row r="134" spans="1:11" ht="13.5" customHeight="1">
      <c r="A134" s="177">
        <v>129</v>
      </c>
      <c r="B134" s="175" t="s">
        <v>3787</v>
      </c>
      <c r="C134" s="175" t="s">
        <v>3786</v>
      </c>
      <c r="D134" s="175" t="s">
        <v>504</v>
      </c>
      <c r="E134" s="175" t="s">
        <v>839</v>
      </c>
      <c r="F134" s="179">
        <v>307802400</v>
      </c>
      <c r="G134" s="178">
        <f aca="true" t="shared" si="2" ref="G134:G197">F134*0.709358</f>
        <v>218342094.8592</v>
      </c>
      <c r="H134" s="175" t="s">
        <v>1114</v>
      </c>
      <c r="I134" s="175" t="s">
        <v>2053</v>
      </c>
      <c r="J134" s="175" t="s">
        <v>612</v>
      </c>
      <c r="K134" s="175" t="s">
        <v>700</v>
      </c>
    </row>
    <row r="135" spans="1:11" ht="13.5" customHeight="1">
      <c r="A135" s="177">
        <v>130</v>
      </c>
      <c r="B135" s="175" t="s">
        <v>3785</v>
      </c>
      <c r="C135" s="175" t="s">
        <v>3784</v>
      </c>
      <c r="D135" s="175" t="s">
        <v>504</v>
      </c>
      <c r="E135" s="175" t="s">
        <v>839</v>
      </c>
      <c r="F135" s="179">
        <v>307642208</v>
      </c>
      <c r="G135" s="178">
        <f t="shared" si="2"/>
        <v>218228461.38246402</v>
      </c>
      <c r="H135" s="175" t="s">
        <v>1114</v>
      </c>
      <c r="I135" s="175" t="s">
        <v>891</v>
      </c>
      <c r="J135" s="175" t="s">
        <v>541</v>
      </c>
      <c r="K135" s="175" t="s">
        <v>542</v>
      </c>
    </row>
    <row r="136" spans="1:11" ht="13.5" customHeight="1">
      <c r="A136" s="177">
        <v>131</v>
      </c>
      <c r="B136" s="180" t="s">
        <v>3783</v>
      </c>
      <c r="C136" s="180" t="s">
        <v>3782</v>
      </c>
      <c r="D136" s="180" t="s">
        <v>504</v>
      </c>
      <c r="E136" s="180" t="s">
        <v>839</v>
      </c>
      <c r="F136" s="181">
        <v>302065504</v>
      </c>
      <c r="G136" s="181">
        <f t="shared" si="2"/>
        <v>214272581.78643203</v>
      </c>
      <c r="H136" s="180" t="s">
        <v>1114</v>
      </c>
      <c r="I136" s="180" t="s">
        <v>3781</v>
      </c>
      <c r="J136" s="180" t="s">
        <v>612</v>
      </c>
      <c r="K136" s="180" t="s">
        <v>700</v>
      </c>
    </row>
    <row r="137" spans="1:11" ht="13.5" customHeight="1">
      <c r="A137" s="177">
        <v>132</v>
      </c>
      <c r="B137" s="175" t="s">
        <v>3950</v>
      </c>
      <c r="C137" s="175" t="s">
        <v>3949</v>
      </c>
      <c r="D137" s="175" t="s">
        <v>504</v>
      </c>
      <c r="E137" s="175" t="s">
        <v>839</v>
      </c>
      <c r="F137" s="179">
        <v>293503392</v>
      </c>
      <c r="G137" s="178">
        <f t="shared" si="2"/>
        <v>208198979.142336</v>
      </c>
      <c r="H137" s="175" t="s">
        <v>1114</v>
      </c>
      <c r="I137" s="175" t="s">
        <v>891</v>
      </c>
      <c r="J137" s="175" t="s">
        <v>541</v>
      </c>
      <c r="K137" s="175" t="s">
        <v>542</v>
      </c>
    </row>
    <row r="138" spans="1:11" ht="13.5" customHeight="1">
      <c r="A138" s="177">
        <v>133</v>
      </c>
      <c r="B138" s="175" t="s">
        <v>3948</v>
      </c>
      <c r="C138" s="175" t="s">
        <v>3947</v>
      </c>
      <c r="D138" s="175" t="s">
        <v>504</v>
      </c>
      <c r="E138" s="175" t="s">
        <v>839</v>
      </c>
      <c r="F138" s="179">
        <v>290055200</v>
      </c>
      <c r="G138" s="178">
        <f t="shared" si="2"/>
        <v>205752976.5616</v>
      </c>
      <c r="H138" s="175" t="s">
        <v>1114</v>
      </c>
      <c r="I138" s="175" t="s">
        <v>1201</v>
      </c>
      <c r="J138" s="175" t="s">
        <v>541</v>
      </c>
      <c r="K138" s="175" t="s">
        <v>498</v>
      </c>
    </row>
    <row r="139" spans="1:11" ht="13.5" customHeight="1">
      <c r="A139" s="177">
        <v>134</v>
      </c>
      <c r="B139" s="175" t="s">
        <v>3946</v>
      </c>
      <c r="C139" s="175" t="s">
        <v>3945</v>
      </c>
      <c r="D139" s="175" t="s">
        <v>504</v>
      </c>
      <c r="E139" s="175" t="s">
        <v>839</v>
      </c>
      <c r="F139" s="179">
        <v>288286112</v>
      </c>
      <c r="G139" s="178">
        <f t="shared" si="2"/>
        <v>204498059.83609602</v>
      </c>
      <c r="H139" s="175" t="s">
        <v>1114</v>
      </c>
      <c r="I139" s="175" t="s">
        <v>891</v>
      </c>
      <c r="J139" s="175" t="s">
        <v>541</v>
      </c>
      <c r="K139" s="175" t="s">
        <v>603</v>
      </c>
    </row>
    <row r="140" spans="1:11" ht="13.5" customHeight="1">
      <c r="A140" s="177">
        <v>135</v>
      </c>
      <c r="B140" s="175" t="s">
        <v>3944</v>
      </c>
      <c r="C140" s="175" t="s">
        <v>3772</v>
      </c>
      <c r="D140" s="175" t="s">
        <v>504</v>
      </c>
      <c r="E140" s="175" t="s">
        <v>839</v>
      </c>
      <c r="F140" s="179">
        <v>286724384</v>
      </c>
      <c r="G140" s="178">
        <f t="shared" si="2"/>
        <v>203390235.58547202</v>
      </c>
      <c r="H140" s="175" t="s">
        <v>836</v>
      </c>
      <c r="I140" s="175" t="s">
        <v>3148</v>
      </c>
      <c r="J140" s="175" t="s">
        <v>541</v>
      </c>
      <c r="K140" s="175" t="s">
        <v>542</v>
      </c>
    </row>
    <row r="141" spans="1:11" ht="13.5" customHeight="1">
      <c r="A141" s="177">
        <v>136</v>
      </c>
      <c r="B141" s="175" t="s">
        <v>3771</v>
      </c>
      <c r="C141" s="175" t="s">
        <v>3770</v>
      </c>
      <c r="D141" s="175" t="s">
        <v>504</v>
      </c>
      <c r="E141" s="175" t="s">
        <v>839</v>
      </c>
      <c r="F141" s="179">
        <v>285295296</v>
      </c>
      <c r="G141" s="178">
        <f t="shared" si="2"/>
        <v>202376500.579968</v>
      </c>
      <c r="H141" s="175" t="s">
        <v>1114</v>
      </c>
      <c r="I141" s="175" t="s">
        <v>891</v>
      </c>
      <c r="J141" s="175" t="s">
        <v>884</v>
      </c>
      <c r="K141" s="175" t="s">
        <v>1948</v>
      </c>
    </row>
    <row r="142" spans="1:11" ht="13.5" customHeight="1">
      <c r="A142" s="177">
        <v>137</v>
      </c>
      <c r="B142" s="175" t="s">
        <v>3769</v>
      </c>
      <c r="C142" s="175" t="s">
        <v>3768</v>
      </c>
      <c r="D142" s="175" t="s">
        <v>504</v>
      </c>
      <c r="E142" s="175" t="s">
        <v>839</v>
      </c>
      <c r="F142" s="179">
        <v>282858400</v>
      </c>
      <c r="G142" s="178">
        <f t="shared" si="2"/>
        <v>200647868.9072</v>
      </c>
      <c r="H142" s="175" t="s">
        <v>1114</v>
      </c>
      <c r="I142" s="175" t="s">
        <v>891</v>
      </c>
      <c r="J142" s="175" t="s">
        <v>884</v>
      </c>
      <c r="K142" s="175" t="s">
        <v>1944</v>
      </c>
    </row>
    <row r="143" spans="1:11" ht="13.5" customHeight="1">
      <c r="A143" s="177">
        <v>138</v>
      </c>
      <c r="B143" s="175" t="s">
        <v>3767</v>
      </c>
      <c r="C143" s="175" t="s">
        <v>3766</v>
      </c>
      <c r="D143" s="175" t="s">
        <v>504</v>
      </c>
      <c r="E143" s="175" t="s">
        <v>839</v>
      </c>
      <c r="F143" s="179">
        <v>281878496</v>
      </c>
      <c r="G143" s="178">
        <f t="shared" si="2"/>
        <v>199952766.16556802</v>
      </c>
      <c r="H143" s="175" t="s">
        <v>1114</v>
      </c>
      <c r="I143" s="175" t="s">
        <v>2053</v>
      </c>
      <c r="J143" s="175" t="s">
        <v>541</v>
      </c>
      <c r="K143" s="175" t="s">
        <v>542</v>
      </c>
    </row>
    <row r="144" spans="1:11" ht="13.5" customHeight="1">
      <c r="A144" s="177">
        <v>139</v>
      </c>
      <c r="B144" s="175" t="s">
        <v>3765</v>
      </c>
      <c r="C144" s="175" t="s">
        <v>3764</v>
      </c>
      <c r="D144" s="175" t="s">
        <v>504</v>
      </c>
      <c r="E144" s="175" t="s">
        <v>839</v>
      </c>
      <c r="F144" s="179">
        <v>273832320</v>
      </c>
      <c r="G144" s="178">
        <f t="shared" si="2"/>
        <v>194245146.85056</v>
      </c>
      <c r="H144" s="175" t="s">
        <v>1114</v>
      </c>
      <c r="I144" s="175" t="s">
        <v>891</v>
      </c>
      <c r="J144" s="175" t="s">
        <v>541</v>
      </c>
      <c r="K144" s="175" t="s">
        <v>498</v>
      </c>
    </row>
    <row r="145" spans="1:11" ht="13.5" customHeight="1">
      <c r="A145" s="177">
        <v>140</v>
      </c>
      <c r="B145" s="175" t="s">
        <v>3763</v>
      </c>
      <c r="C145" s="175" t="s">
        <v>3762</v>
      </c>
      <c r="D145" s="175" t="s">
        <v>504</v>
      </c>
      <c r="E145" s="175" t="s">
        <v>839</v>
      </c>
      <c r="F145" s="179">
        <v>272456800</v>
      </c>
      <c r="G145" s="178">
        <f t="shared" si="2"/>
        <v>193269410.7344</v>
      </c>
      <c r="H145" s="175" t="s">
        <v>1114</v>
      </c>
      <c r="I145" s="175" t="s">
        <v>836</v>
      </c>
      <c r="J145" s="175" t="s">
        <v>541</v>
      </c>
      <c r="K145" s="175" t="s">
        <v>603</v>
      </c>
    </row>
    <row r="146" spans="1:11" ht="13.5" customHeight="1">
      <c r="A146" s="177">
        <v>141</v>
      </c>
      <c r="B146" s="175" t="s">
        <v>3761</v>
      </c>
      <c r="C146" s="175" t="s">
        <v>3760</v>
      </c>
      <c r="D146" s="175" t="s">
        <v>504</v>
      </c>
      <c r="E146" s="175" t="s">
        <v>839</v>
      </c>
      <c r="F146" s="179">
        <v>269857504</v>
      </c>
      <c r="G146" s="178">
        <f t="shared" si="2"/>
        <v>191425579.322432</v>
      </c>
      <c r="H146" s="175" t="s">
        <v>1114</v>
      </c>
      <c r="I146" s="175" t="s">
        <v>891</v>
      </c>
      <c r="J146" s="175" t="s">
        <v>541</v>
      </c>
      <c r="K146" s="175" t="s">
        <v>542</v>
      </c>
    </row>
    <row r="147" spans="1:11" ht="13.5" customHeight="1">
      <c r="A147" s="177">
        <v>142</v>
      </c>
      <c r="B147" s="175" t="s">
        <v>3759</v>
      </c>
      <c r="C147" s="175" t="s">
        <v>3515</v>
      </c>
      <c r="D147" s="175" t="s">
        <v>504</v>
      </c>
      <c r="E147" s="175" t="s">
        <v>839</v>
      </c>
      <c r="F147" s="179">
        <v>259484592</v>
      </c>
      <c r="G147" s="178">
        <f t="shared" si="2"/>
        <v>184067471.211936</v>
      </c>
      <c r="H147" s="175" t="s">
        <v>1114</v>
      </c>
      <c r="I147" s="175" t="s">
        <v>1201</v>
      </c>
      <c r="J147" s="175" t="s">
        <v>541</v>
      </c>
      <c r="K147" s="175" t="s">
        <v>542</v>
      </c>
    </row>
    <row r="148" spans="1:11" ht="13.5" customHeight="1">
      <c r="A148" s="177">
        <v>143</v>
      </c>
      <c r="B148" s="175" t="s">
        <v>3514</v>
      </c>
      <c r="C148" s="175" t="s">
        <v>3513</v>
      </c>
      <c r="D148" s="175" t="s">
        <v>504</v>
      </c>
      <c r="E148" s="175" t="s">
        <v>839</v>
      </c>
      <c r="F148" s="179">
        <v>259332880</v>
      </c>
      <c r="G148" s="178">
        <f t="shared" si="2"/>
        <v>183959853.09104002</v>
      </c>
      <c r="H148" s="175" t="s">
        <v>1114</v>
      </c>
      <c r="I148" s="175" t="s">
        <v>891</v>
      </c>
      <c r="J148" s="175" t="s">
        <v>884</v>
      </c>
      <c r="K148" s="175" t="s">
        <v>1944</v>
      </c>
    </row>
    <row r="149" spans="1:11" ht="13.5" customHeight="1">
      <c r="A149" s="177">
        <v>144</v>
      </c>
      <c r="B149" s="175" t="s">
        <v>3512</v>
      </c>
      <c r="C149" s="175" t="s">
        <v>3511</v>
      </c>
      <c r="D149" s="175" t="s">
        <v>504</v>
      </c>
      <c r="E149" s="175" t="s">
        <v>839</v>
      </c>
      <c r="F149" s="179">
        <v>258549104</v>
      </c>
      <c r="G149" s="178">
        <f t="shared" si="2"/>
        <v>183403875.315232</v>
      </c>
      <c r="H149" s="175" t="s">
        <v>1114</v>
      </c>
      <c r="I149" s="175" t="s">
        <v>1201</v>
      </c>
      <c r="J149" s="175" t="s">
        <v>884</v>
      </c>
      <c r="K149" s="175" t="s">
        <v>1948</v>
      </c>
    </row>
    <row r="150" spans="1:11" ht="13.5" customHeight="1">
      <c r="A150" s="177">
        <v>145</v>
      </c>
      <c r="B150" s="175" t="s">
        <v>3510</v>
      </c>
      <c r="C150" s="175" t="s">
        <v>3509</v>
      </c>
      <c r="D150" s="175" t="s">
        <v>504</v>
      </c>
      <c r="E150" s="175" t="s">
        <v>839</v>
      </c>
      <c r="F150" s="179">
        <v>254972112</v>
      </c>
      <c r="G150" s="178">
        <f t="shared" si="2"/>
        <v>180866507.42409602</v>
      </c>
      <c r="H150" s="175" t="s">
        <v>1114</v>
      </c>
      <c r="I150" s="175" t="s">
        <v>891</v>
      </c>
      <c r="J150" s="175" t="s">
        <v>541</v>
      </c>
      <c r="K150" s="175" t="s">
        <v>542</v>
      </c>
    </row>
    <row r="151" spans="1:11" ht="13.5" customHeight="1">
      <c r="A151" s="177">
        <v>146</v>
      </c>
      <c r="B151" s="175" t="s">
        <v>3508</v>
      </c>
      <c r="C151" s="175" t="s">
        <v>3507</v>
      </c>
      <c r="D151" s="175" t="s">
        <v>504</v>
      </c>
      <c r="E151" s="175" t="s">
        <v>839</v>
      </c>
      <c r="F151" s="179">
        <v>254220512</v>
      </c>
      <c r="G151" s="178">
        <f t="shared" si="2"/>
        <v>180333353.951296</v>
      </c>
      <c r="H151" s="175" t="s">
        <v>1114</v>
      </c>
      <c r="I151" s="175" t="s">
        <v>2053</v>
      </c>
      <c r="J151" s="175" t="s">
        <v>612</v>
      </c>
      <c r="K151" s="175" t="s">
        <v>700</v>
      </c>
    </row>
    <row r="152" spans="1:11" ht="13.5" customHeight="1">
      <c r="A152" s="177">
        <v>147</v>
      </c>
      <c r="B152" s="175" t="s">
        <v>3506</v>
      </c>
      <c r="C152" s="175" t="s">
        <v>3505</v>
      </c>
      <c r="D152" s="175" t="s">
        <v>504</v>
      </c>
      <c r="E152" s="175" t="s">
        <v>839</v>
      </c>
      <c r="F152" s="179">
        <v>246271504</v>
      </c>
      <c r="G152" s="178">
        <f t="shared" si="2"/>
        <v>174694661.53443202</v>
      </c>
      <c r="H152" s="175" t="s">
        <v>1114</v>
      </c>
      <c r="I152" s="175" t="s">
        <v>1201</v>
      </c>
      <c r="J152" s="175" t="s">
        <v>612</v>
      </c>
      <c r="K152" s="175" t="s">
        <v>700</v>
      </c>
    </row>
    <row r="153" spans="1:11" ht="13.5" customHeight="1">
      <c r="A153" s="177">
        <v>148</v>
      </c>
      <c r="B153" s="175" t="s">
        <v>3504</v>
      </c>
      <c r="C153" s="175" t="s">
        <v>3503</v>
      </c>
      <c r="D153" s="175" t="s">
        <v>504</v>
      </c>
      <c r="E153" s="175" t="s">
        <v>839</v>
      </c>
      <c r="F153" s="179">
        <v>244400496</v>
      </c>
      <c r="G153" s="178">
        <f t="shared" si="2"/>
        <v>173367447.041568</v>
      </c>
      <c r="H153" s="175" t="s">
        <v>1114</v>
      </c>
      <c r="I153" s="175" t="s">
        <v>3502</v>
      </c>
      <c r="J153" s="175" t="s">
        <v>541</v>
      </c>
      <c r="K153" s="175" t="s">
        <v>498</v>
      </c>
    </row>
    <row r="154" spans="1:11" ht="13.5" customHeight="1">
      <c r="A154" s="177">
        <v>149</v>
      </c>
      <c r="B154" s="175" t="s">
        <v>3501</v>
      </c>
      <c r="C154" s="175" t="s">
        <v>3500</v>
      </c>
      <c r="D154" s="175" t="s">
        <v>504</v>
      </c>
      <c r="E154" s="175" t="s">
        <v>839</v>
      </c>
      <c r="F154" s="179">
        <v>239365904</v>
      </c>
      <c r="G154" s="178">
        <f t="shared" si="2"/>
        <v>169796118.929632</v>
      </c>
      <c r="H154" s="175" t="s">
        <v>1114</v>
      </c>
      <c r="I154" s="175" t="s">
        <v>891</v>
      </c>
      <c r="J154" s="175" t="s">
        <v>541</v>
      </c>
      <c r="K154" s="175" t="s">
        <v>542</v>
      </c>
    </row>
    <row r="155" spans="1:11" ht="13.5" customHeight="1">
      <c r="A155" s="177">
        <v>150</v>
      </c>
      <c r="B155" s="175" t="s">
        <v>3499</v>
      </c>
      <c r="C155" s="175" t="s">
        <v>3498</v>
      </c>
      <c r="D155" s="175" t="s">
        <v>504</v>
      </c>
      <c r="E155" s="175" t="s">
        <v>839</v>
      </c>
      <c r="F155" s="179">
        <v>237465504</v>
      </c>
      <c r="G155" s="178">
        <f t="shared" si="2"/>
        <v>168448054.98643202</v>
      </c>
      <c r="H155" s="175" t="s">
        <v>1114</v>
      </c>
      <c r="I155" s="175" t="s">
        <v>2053</v>
      </c>
      <c r="J155" s="175" t="s">
        <v>541</v>
      </c>
      <c r="K155" s="175" t="s">
        <v>603</v>
      </c>
    </row>
    <row r="156" spans="1:11" ht="13.5" customHeight="1">
      <c r="A156" s="177">
        <v>151</v>
      </c>
      <c r="B156" s="175" t="s">
        <v>3497</v>
      </c>
      <c r="C156" s="175" t="s">
        <v>3496</v>
      </c>
      <c r="D156" s="175" t="s">
        <v>530</v>
      </c>
      <c r="E156" s="175" t="s">
        <v>839</v>
      </c>
      <c r="F156" s="179">
        <v>237040000</v>
      </c>
      <c r="G156" s="178">
        <f t="shared" si="2"/>
        <v>168146220.32000002</v>
      </c>
      <c r="H156" s="175" t="s">
        <v>1114</v>
      </c>
      <c r="I156" s="175" t="s">
        <v>3183</v>
      </c>
      <c r="J156" s="175" t="s">
        <v>541</v>
      </c>
      <c r="K156" s="175" t="s">
        <v>707</v>
      </c>
    </row>
    <row r="157" spans="1:11" ht="13.5" customHeight="1">
      <c r="A157" s="177">
        <v>152</v>
      </c>
      <c r="B157" s="175" t="s">
        <v>3495</v>
      </c>
      <c r="C157" s="175" t="s">
        <v>3494</v>
      </c>
      <c r="D157" s="175" t="s">
        <v>504</v>
      </c>
      <c r="E157" s="175" t="s">
        <v>839</v>
      </c>
      <c r="F157" s="179">
        <v>236238688</v>
      </c>
      <c r="G157" s="178">
        <f t="shared" si="2"/>
        <v>167577803.242304</v>
      </c>
      <c r="H157" s="175" t="s">
        <v>1114</v>
      </c>
      <c r="I157" s="175" t="s">
        <v>2053</v>
      </c>
      <c r="J157" s="175" t="s">
        <v>612</v>
      </c>
      <c r="K157" s="175" t="s">
        <v>700</v>
      </c>
    </row>
    <row r="158" spans="1:11" ht="13.5" customHeight="1">
      <c r="A158" s="177">
        <v>153</v>
      </c>
      <c r="B158" s="175" t="s">
        <v>3493</v>
      </c>
      <c r="C158" s="175" t="s">
        <v>3492</v>
      </c>
      <c r="D158" s="175" t="s">
        <v>504</v>
      </c>
      <c r="E158" s="175" t="s">
        <v>839</v>
      </c>
      <c r="F158" s="179">
        <v>223488688</v>
      </c>
      <c r="G158" s="178">
        <f t="shared" si="2"/>
        <v>158533488.742304</v>
      </c>
      <c r="H158" s="175" t="s">
        <v>1114</v>
      </c>
      <c r="I158" s="175" t="s">
        <v>891</v>
      </c>
      <c r="J158" s="175" t="s">
        <v>541</v>
      </c>
      <c r="K158" s="175" t="s">
        <v>542</v>
      </c>
    </row>
    <row r="159" spans="1:11" ht="13.5" customHeight="1">
      <c r="A159" s="177">
        <v>154</v>
      </c>
      <c r="B159" s="175" t="s">
        <v>3491</v>
      </c>
      <c r="C159" s="175" t="s">
        <v>3490</v>
      </c>
      <c r="D159" s="175" t="s">
        <v>504</v>
      </c>
      <c r="E159" s="175" t="s">
        <v>839</v>
      </c>
      <c r="F159" s="179">
        <v>221848000</v>
      </c>
      <c r="G159" s="178">
        <f t="shared" si="2"/>
        <v>157369653.58400002</v>
      </c>
      <c r="H159" s="175" t="s">
        <v>1114</v>
      </c>
      <c r="I159" s="175" t="s">
        <v>891</v>
      </c>
      <c r="J159" s="175" t="s">
        <v>541</v>
      </c>
      <c r="K159" s="175" t="s">
        <v>603</v>
      </c>
    </row>
    <row r="160" spans="1:11" ht="13.5" customHeight="1">
      <c r="A160" s="177">
        <v>155</v>
      </c>
      <c r="B160" s="175" t="s">
        <v>3489</v>
      </c>
      <c r="C160" s="175" t="s">
        <v>3488</v>
      </c>
      <c r="D160" s="175" t="s">
        <v>504</v>
      </c>
      <c r="E160" s="175" t="s">
        <v>839</v>
      </c>
      <c r="F160" s="179">
        <v>220102608</v>
      </c>
      <c r="G160" s="178">
        <f t="shared" si="2"/>
        <v>156131545.805664</v>
      </c>
      <c r="H160" s="175" t="s">
        <v>1114</v>
      </c>
      <c r="I160" s="175" t="s">
        <v>891</v>
      </c>
      <c r="J160" s="175" t="s">
        <v>612</v>
      </c>
      <c r="K160" s="175" t="s">
        <v>700</v>
      </c>
    </row>
    <row r="161" spans="1:11" ht="13.5" customHeight="1">
      <c r="A161" s="177">
        <v>156</v>
      </c>
      <c r="B161" s="175" t="s">
        <v>3487</v>
      </c>
      <c r="C161" s="175" t="s">
        <v>3486</v>
      </c>
      <c r="D161" s="175" t="s">
        <v>504</v>
      </c>
      <c r="E161" s="175" t="s">
        <v>839</v>
      </c>
      <c r="F161" s="179">
        <v>220033104</v>
      </c>
      <c r="G161" s="178">
        <f t="shared" si="2"/>
        <v>156082242.58723202</v>
      </c>
      <c r="H161" s="175" t="s">
        <v>1114</v>
      </c>
      <c r="I161" s="175" t="s">
        <v>891</v>
      </c>
      <c r="J161" s="175" t="s">
        <v>541</v>
      </c>
      <c r="K161" s="175" t="s">
        <v>542</v>
      </c>
    </row>
    <row r="162" spans="1:11" ht="13.5" customHeight="1">
      <c r="A162" s="177">
        <v>157</v>
      </c>
      <c r="B162" s="175" t="s">
        <v>3485</v>
      </c>
      <c r="C162" s="175" t="s">
        <v>3484</v>
      </c>
      <c r="D162" s="175" t="s">
        <v>504</v>
      </c>
      <c r="E162" s="175" t="s">
        <v>839</v>
      </c>
      <c r="F162" s="179">
        <v>215836496</v>
      </c>
      <c r="G162" s="178">
        <f t="shared" si="2"/>
        <v>153105345.129568</v>
      </c>
      <c r="H162" s="175" t="s">
        <v>1114</v>
      </c>
      <c r="I162" s="175" t="s">
        <v>1201</v>
      </c>
      <c r="J162" s="175" t="s">
        <v>541</v>
      </c>
      <c r="K162" s="175" t="s">
        <v>707</v>
      </c>
    </row>
    <row r="163" spans="1:11" ht="13.5" customHeight="1">
      <c r="A163" s="177">
        <v>158</v>
      </c>
      <c r="B163" s="175" t="s">
        <v>3483</v>
      </c>
      <c r="C163" s="175" t="s">
        <v>3482</v>
      </c>
      <c r="D163" s="175" t="s">
        <v>3104</v>
      </c>
      <c r="E163" s="175" t="s">
        <v>839</v>
      </c>
      <c r="F163" s="179">
        <v>211475104</v>
      </c>
      <c r="G163" s="178">
        <f t="shared" si="2"/>
        <v>150011556.823232</v>
      </c>
      <c r="H163" s="175" t="s">
        <v>1114</v>
      </c>
      <c r="I163" s="175" t="s">
        <v>2053</v>
      </c>
      <c r="J163" s="175" t="s">
        <v>884</v>
      </c>
      <c r="K163" s="175" t="s">
        <v>1944</v>
      </c>
    </row>
    <row r="164" spans="1:11" ht="13.5" customHeight="1">
      <c r="A164" s="177">
        <v>159</v>
      </c>
      <c r="B164" s="175" t="s">
        <v>3481</v>
      </c>
      <c r="C164" s="175" t="s">
        <v>3480</v>
      </c>
      <c r="D164" s="175" t="s">
        <v>504</v>
      </c>
      <c r="E164" s="175" t="s">
        <v>839</v>
      </c>
      <c r="F164" s="179">
        <v>210817008</v>
      </c>
      <c r="G164" s="178">
        <f t="shared" si="2"/>
        <v>149544731.160864</v>
      </c>
      <c r="H164" s="175" t="s">
        <v>1114</v>
      </c>
      <c r="I164" s="175" t="s">
        <v>1201</v>
      </c>
      <c r="J164" s="175" t="s">
        <v>612</v>
      </c>
      <c r="K164" s="175" t="s">
        <v>700</v>
      </c>
    </row>
    <row r="165" spans="1:11" ht="13.5" customHeight="1">
      <c r="A165" s="177">
        <v>160</v>
      </c>
      <c r="B165" s="175" t="s">
        <v>3479</v>
      </c>
      <c r="C165" s="175" t="s">
        <v>3478</v>
      </c>
      <c r="D165" s="175" t="s">
        <v>504</v>
      </c>
      <c r="E165" s="175" t="s">
        <v>839</v>
      </c>
      <c r="F165" s="179">
        <v>209354400</v>
      </c>
      <c r="G165" s="178">
        <f t="shared" si="2"/>
        <v>148507218.4752</v>
      </c>
      <c r="H165" s="175" t="s">
        <v>1114</v>
      </c>
      <c r="I165" s="175" t="s">
        <v>1201</v>
      </c>
      <c r="J165" s="175" t="s">
        <v>541</v>
      </c>
      <c r="K165" s="175" t="s">
        <v>498</v>
      </c>
    </row>
    <row r="166" spans="1:11" ht="13.5" customHeight="1">
      <c r="A166" s="177">
        <v>161</v>
      </c>
      <c r="B166" s="175" t="s">
        <v>3477</v>
      </c>
      <c r="C166" s="175" t="s">
        <v>3476</v>
      </c>
      <c r="D166" s="175" t="s">
        <v>504</v>
      </c>
      <c r="E166" s="175" t="s">
        <v>839</v>
      </c>
      <c r="F166" s="179">
        <v>203819200</v>
      </c>
      <c r="G166" s="178">
        <f t="shared" si="2"/>
        <v>144580780.0736</v>
      </c>
      <c r="H166" s="175" t="s">
        <v>1114</v>
      </c>
      <c r="I166" s="175" t="s">
        <v>1201</v>
      </c>
      <c r="J166" s="175" t="s">
        <v>541</v>
      </c>
      <c r="K166" s="175" t="s">
        <v>498</v>
      </c>
    </row>
    <row r="167" spans="1:11" ht="13.5" customHeight="1">
      <c r="A167" s="177">
        <v>162</v>
      </c>
      <c r="B167" s="175" t="s">
        <v>3475</v>
      </c>
      <c r="C167" s="175" t="s">
        <v>3474</v>
      </c>
      <c r="D167" s="175" t="s">
        <v>504</v>
      </c>
      <c r="E167" s="175" t="s">
        <v>839</v>
      </c>
      <c r="F167" s="179">
        <v>202707904</v>
      </c>
      <c r="G167" s="178">
        <f t="shared" si="2"/>
        <v>143792473.365632</v>
      </c>
      <c r="H167" s="175" t="s">
        <v>1114</v>
      </c>
      <c r="I167" s="175" t="s">
        <v>2053</v>
      </c>
      <c r="J167" s="175" t="s">
        <v>541</v>
      </c>
      <c r="K167" s="175" t="s">
        <v>603</v>
      </c>
    </row>
    <row r="168" spans="1:11" ht="13.5" customHeight="1">
      <c r="A168" s="177">
        <v>163</v>
      </c>
      <c r="B168" s="175" t="s">
        <v>3473</v>
      </c>
      <c r="C168" s="175" t="s">
        <v>3472</v>
      </c>
      <c r="D168" s="175" t="s">
        <v>504</v>
      </c>
      <c r="E168" s="175" t="s">
        <v>839</v>
      </c>
      <c r="F168" s="179">
        <v>199312192</v>
      </c>
      <c r="G168" s="178">
        <f t="shared" si="2"/>
        <v>141383697.89273602</v>
      </c>
      <c r="H168" s="175" t="s">
        <v>1114</v>
      </c>
      <c r="I168" s="175" t="s">
        <v>2053</v>
      </c>
      <c r="J168" s="175" t="s">
        <v>612</v>
      </c>
      <c r="K168" s="175" t="s">
        <v>700</v>
      </c>
    </row>
    <row r="169" spans="1:11" ht="13.5" customHeight="1">
      <c r="A169" s="177">
        <v>164</v>
      </c>
      <c r="B169" s="175" t="s">
        <v>3471</v>
      </c>
      <c r="C169" s="175" t="s">
        <v>3470</v>
      </c>
      <c r="D169" s="175" t="s">
        <v>504</v>
      </c>
      <c r="E169" s="175" t="s">
        <v>839</v>
      </c>
      <c r="F169" s="179">
        <v>199204192</v>
      </c>
      <c r="G169" s="178">
        <f t="shared" si="2"/>
        <v>141307087.228736</v>
      </c>
      <c r="H169" s="175" t="s">
        <v>1114</v>
      </c>
      <c r="I169" s="175" t="s">
        <v>2053</v>
      </c>
      <c r="J169" s="175" t="s">
        <v>612</v>
      </c>
      <c r="K169" s="175" t="s">
        <v>700</v>
      </c>
    </row>
    <row r="170" spans="1:11" ht="13.5" customHeight="1">
      <c r="A170" s="177">
        <v>165</v>
      </c>
      <c r="B170" s="175" t="s">
        <v>3469</v>
      </c>
      <c r="C170" s="175" t="s">
        <v>3468</v>
      </c>
      <c r="D170" s="175" t="s">
        <v>504</v>
      </c>
      <c r="E170" s="175" t="s">
        <v>839</v>
      </c>
      <c r="F170" s="179">
        <v>192036896</v>
      </c>
      <c r="G170" s="178">
        <f t="shared" si="2"/>
        <v>136222908.472768</v>
      </c>
      <c r="H170" s="175" t="s">
        <v>1114</v>
      </c>
      <c r="I170" s="175" t="s">
        <v>891</v>
      </c>
      <c r="J170" s="175" t="s">
        <v>541</v>
      </c>
      <c r="K170" s="175" t="s">
        <v>542</v>
      </c>
    </row>
    <row r="171" spans="1:11" ht="13.5" customHeight="1">
      <c r="A171" s="177">
        <v>166</v>
      </c>
      <c r="B171" s="175" t="s">
        <v>3467</v>
      </c>
      <c r="C171" s="175" t="s">
        <v>3466</v>
      </c>
      <c r="D171" s="175" t="s">
        <v>504</v>
      </c>
      <c r="E171" s="175" t="s">
        <v>839</v>
      </c>
      <c r="F171" s="179">
        <v>189153392</v>
      </c>
      <c r="G171" s="178">
        <f t="shared" si="2"/>
        <v>134177471.84233601</v>
      </c>
      <c r="H171" s="175" t="s">
        <v>1114</v>
      </c>
      <c r="I171" s="175" t="s">
        <v>1201</v>
      </c>
      <c r="J171" s="175" t="s">
        <v>884</v>
      </c>
      <c r="K171" s="175" t="s">
        <v>1948</v>
      </c>
    </row>
    <row r="172" spans="1:11" ht="13.5" customHeight="1">
      <c r="A172" s="177">
        <v>167</v>
      </c>
      <c r="B172" s="175" t="s">
        <v>3465</v>
      </c>
      <c r="C172" s="175" t="s">
        <v>3464</v>
      </c>
      <c r="D172" s="175" t="s">
        <v>504</v>
      </c>
      <c r="E172" s="175" t="s">
        <v>839</v>
      </c>
      <c r="F172" s="179">
        <v>184069792</v>
      </c>
      <c r="G172" s="178">
        <f t="shared" si="2"/>
        <v>130571379.513536</v>
      </c>
      <c r="H172" s="175" t="s">
        <v>1114</v>
      </c>
      <c r="I172" s="175" t="s">
        <v>3657</v>
      </c>
      <c r="J172" s="175" t="s">
        <v>541</v>
      </c>
      <c r="K172" s="175" t="s">
        <v>603</v>
      </c>
    </row>
    <row r="173" spans="1:11" ht="13.5" customHeight="1">
      <c r="A173" s="177">
        <v>168</v>
      </c>
      <c r="B173" s="175" t="s">
        <v>3463</v>
      </c>
      <c r="C173" s="175" t="s">
        <v>3709</v>
      </c>
      <c r="D173" s="175" t="s">
        <v>504</v>
      </c>
      <c r="E173" s="175" t="s">
        <v>839</v>
      </c>
      <c r="F173" s="179">
        <v>179533712</v>
      </c>
      <c r="G173" s="178">
        <f t="shared" si="2"/>
        <v>127353674.87689601</v>
      </c>
      <c r="H173" s="175" t="s">
        <v>1114</v>
      </c>
      <c r="I173" s="175" t="s">
        <v>1201</v>
      </c>
      <c r="J173" s="175" t="s">
        <v>541</v>
      </c>
      <c r="K173" s="175" t="s">
        <v>498</v>
      </c>
    </row>
    <row r="174" spans="1:11" ht="13.5" customHeight="1">
      <c r="A174" s="177">
        <v>169</v>
      </c>
      <c r="B174" s="175" t="s">
        <v>3708</v>
      </c>
      <c r="C174" s="175" t="s">
        <v>3707</v>
      </c>
      <c r="D174" s="175" t="s">
        <v>504</v>
      </c>
      <c r="E174" s="175" t="s">
        <v>839</v>
      </c>
      <c r="F174" s="179">
        <v>175493600</v>
      </c>
      <c r="G174" s="178">
        <f t="shared" si="2"/>
        <v>124487789.10880001</v>
      </c>
      <c r="H174" s="175" t="s">
        <v>1114</v>
      </c>
      <c r="I174" s="175" t="s">
        <v>1201</v>
      </c>
      <c r="J174" s="175" t="s">
        <v>612</v>
      </c>
      <c r="K174" s="175" t="s">
        <v>700</v>
      </c>
    </row>
    <row r="175" spans="1:11" ht="13.5" customHeight="1">
      <c r="A175" s="177">
        <v>170</v>
      </c>
      <c r="B175" s="175" t="s">
        <v>3706</v>
      </c>
      <c r="C175" s="175" t="s">
        <v>3705</v>
      </c>
      <c r="D175" s="175" t="s">
        <v>504</v>
      </c>
      <c r="E175" s="175" t="s">
        <v>839</v>
      </c>
      <c r="F175" s="179">
        <v>175162896</v>
      </c>
      <c r="G175" s="178">
        <f t="shared" si="2"/>
        <v>124253201.580768</v>
      </c>
      <c r="H175" s="175" t="s">
        <v>1114</v>
      </c>
      <c r="I175" s="175" t="s">
        <v>891</v>
      </c>
      <c r="J175" s="175" t="s">
        <v>541</v>
      </c>
      <c r="K175" s="175" t="s">
        <v>603</v>
      </c>
    </row>
    <row r="176" spans="1:11" ht="13.5" customHeight="1">
      <c r="A176" s="177">
        <v>171</v>
      </c>
      <c r="B176" s="175" t="s">
        <v>3704</v>
      </c>
      <c r="C176" s="175" t="s">
        <v>3703</v>
      </c>
      <c r="D176" s="175" t="s">
        <v>504</v>
      </c>
      <c r="E176" s="175" t="s">
        <v>839</v>
      </c>
      <c r="F176" s="179">
        <v>175061712</v>
      </c>
      <c r="G176" s="178">
        <f t="shared" si="2"/>
        <v>124181425.90089601</v>
      </c>
      <c r="H176" s="175" t="s">
        <v>1114</v>
      </c>
      <c r="I176" s="175" t="s">
        <v>2053</v>
      </c>
      <c r="J176" s="175" t="s">
        <v>541</v>
      </c>
      <c r="K176" s="175" t="s">
        <v>542</v>
      </c>
    </row>
    <row r="177" spans="1:11" ht="13.5" customHeight="1">
      <c r="A177" s="177">
        <v>172</v>
      </c>
      <c r="B177" s="175" t="s">
        <v>3702</v>
      </c>
      <c r="C177" s="175" t="s">
        <v>3701</v>
      </c>
      <c r="D177" s="175" t="s">
        <v>530</v>
      </c>
      <c r="E177" s="175" t="s">
        <v>839</v>
      </c>
      <c r="F177" s="179">
        <v>173491904</v>
      </c>
      <c r="G177" s="178">
        <f t="shared" si="2"/>
        <v>123067870.037632</v>
      </c>
      <c r="H177" s="175" t="s">
        <v>1114</v>
      </c>
      <c r="I177" s="175" t="s">
        <v>1201</v>
      </c>
      <c r="J177" s="175" t="s">
        <v>541</v>
      </c>
      <c r="K177" s="175" t="s">
        <v>707</v>
      </c>
    </row>
    <row r="178" spans="1:11" ht="13.5" customHeight="1">
      <c r="A178" s="177">
        <v>173</v>
      </c>
      <c r="B178" s="175" t="s">
        <v>3700</v>
      </c>
      <c r="C178" s="175" t="s">
        <v>3699</v>
      </c>
      <c r="D178" s="175" t="s">
        <v>504</v>
      </c>
      <c r="E178" s="175" t="s">
        <v>839</v>
      </c>
      <c r="F178" s="179">
        <v>169006096</v>
      </c>
      <c r="G178" s="178">
        <f t="shared" si="2"/>
        <v>119885826.246368</v>
      </c>
      <c r="H178" s="175" t="s">
        <v>1114</v>
      </c>
      <c r="I178" s="175" t="s">
        <v>891</v>
      </c>
      <c r="J178" s="175" t="s">
        <v>541</v>
      </c>
      <c r="K178" s="175" t="s">
        <v>542</v>
      </c>
    </row>
    <row r="179" spans="1:11" ht="13.5" customHeight="1">
      <c r="A179" s="177">
        <v>174</v>
      </c>
      <c r="B179" s="175" t="s">
        <v>3698</v>
      </c>
      <c r="C179" s="175" t="s">
        <v>3697</v>
      </c>
      <c r="D179" s="175" t="s">
        <v>504</v>
      </c>
      <c r="E179" s="175" t="s">
        <v>839</v>
      </c>
      <c r="F179" s="179">
        <v>166500000</v>
      </c>
      <c r="G179" s="178">
        <f t="shared" si="2"/>
        <v>118108107</v>
      </c>
      <c r="H179" s="175" t="s">
        <v>1114</v>
      </c>
      <c r="I179" s="175" t="s">
        <v>2053</v>
      </c>
      <c r="J179" s="175" t="s">
        <v>541</v>
      </c>
      <c r="K179" s="175" t="s">
        <v>498</v>
      </c>
    </row>
    <row r="180" spans="1:11" ht="13.5" customHeight="1">
      <c r="A180" s="177">
        <v>175</v>
      </c>
      <c r="B180" s="175" t="s">
        <v>3696</v>
      </c>
      <c r="C180" s="175" t="s">
        <v>3695</v>
      </c>
      <c r="D180" s="175" t="s">
        <v>504</v>
      </c>
      <c r="E180" s="175" t="s">
        <v>839</v>
      </c>
      <c r="F180" s="179">
        <v>166454800</v>
      </c>
      <c r="G180" s="178">
        <f t="shared" si="2"/>
        <v>118076044.01840001</v>
      </c>
      <c r="H180" s="175" t="s">
        <v>1114</v>
      </c>
      <c r="I180" s="175" t="s">
        <v>3183</v>
      </c>
      <c r="J180" s="175" t="s">
        <v>541</v>
      </c>
      <c r="K180" s="175" t="s">
        <v>542</v>
      </c>
    </row>
    <row r="181" spans="1:11" ht="13.5" customHeight="1">
      <c r="A181" s="177">
        <v>176</v>
      </c>
      <c r="B181" s="175" t="s">
        <v>3694</v>
      </c>
      <c r="C181" s="175" t="s">
        <v>3693</v>
      </c>
      <c r="D181" s="175" t="s">
        <v>504</v>
      </c>
      <c r="E181" s="175" t="s">
        <v>839</v>
      </c>
      <c r="F181" s="179">
        <v>164366800</v>
      </c>
      <c r="G181" s="178">
        <f t="shared" si="2"/>
        <v>116594904.5144</v>
      </c>
      <c r="H181" s="175" t="s">
        <v>1114</v>
      </c>
      <c r="I181" s="175" t="s">
        <v>1201</v>
      </c>
      <c r="J181" s="175" t="s">
        <v>541</v>
      </c>
      <c r="K181" s="175" t="s">
        <v>542</v>
      </c>
    </row>
    <row r="182" spans="1:11" ht="13.5" customHeight="1">
      <c r="A182" s="177">
        <v>177</v>
      </c>
      <c r="B182" s="175" t="s">
        <v>3692</v>
      </c>
      <c r="C182" s="175" t="s">
        <v>3691</v>
      </c>
      <c r="D182" s="175" t="s">
        <v>504</v>
      </c>
      <c r="E182" s="175" t="s">
        <v>839</v>
      </c>
      <c r="F182" s="179">
        <v>163111808</v>
      </c>
      <c r="G182" s="178">
        <f t="shared" si="2"/>
        <v>115704665.89926401</v>
      </c>
      <c r="H182" s="175" t="s">
        <v>1114</v>
      </c>
      <c r="I182" s="175" t="s">
        <v>891</v>
      </c>
      <c r="J182" s="175" t="s">
        <v>541</v>
      </c>
      <c r="K182" s="175" t="s">
        <v>603</v>
      </c>
    </row>
    <row r="183" spans="1:11" ht="13.5" customHeight="1">
      <c r="A183" s="177">
        <v>178</v>
      </c>
      <c r="B183" s="175" t="s">
        <v>3690</v>
      </c>
      <c r="C183" s="175" t="s">
        <v>3689</v>
      </c>
      <c r="D183" s="175" t="s">
        <v>504</v>
      </c>
      <c r="E183" s="175" t="s">
        <v>839</v>
      </c>
      <c r="F183" s="179">
        <v>159893712</v>
      </c>
      <c r="G183" s="178">
        <f t="shared" si="2"/>
        <v>113421883.756896</v>
      </c>
      <c r="H183" s="175" t="s">
        <v>1114</v>
      </c>
      <c r="I183" s="175" t="s">
        <v>1201</v>
      </c>
      <c r="J183" s="175" t="s">
        <v>541</v>
      </c>
      <c r="K183" s="175" t="s">
        <v>542</v>
      </c>
    </row>
    <row r="184" spans="1:11" ht="13.5" customHeight="1">
      <c r="A184" s="177">
        <v>179</v>
      </c>
      <c r="B184" s="175" t="s">
        <v>3688</v>
      </c>
      <c r="C184" s="175" t="s">
        <v>3687</v>
      </c>
      <c r="D184" s="175" t="s">
        <v>2238</v>
      </c>
      <c r="E184" s="175" t="s">
        <v>839</v>
      </c>
      <c r="F184" s="179">
        <v>158479792</v>
      </c>
      <c r="G184" s="178">
        <f t="shared" si="2"/>
        <v>112418908.293536</v>
      </c>
      <c r="H184" s="175"/>
      <c r="I184" s="175" t="s">
        <v>891</v>
      </c>
      <c r="J184" s="175" t="s">
        <v>541</v>
      </c>
      <c r="K184" s="175" t="s">
        <v>542</v>
      </c>
    </row>
    <row r="185" spans="1:11" ht="13.5" customHeight="1">
      <c r="A185" s="177">
        <v>180</v>
      </c>
      <c r="B185" s="175" t="s">
        <v>3686</v>
      </c>
      <c r="C185" s="175" t="s">
        <v>3685</v>
      </c>
      <c r="D185" s="175" t="s">
        <v>504</v>
      </c>
      <c r="E185" s="175" t="s">
        <v>839</v>
      </c>
      <c r="F185" s="179">
        <v>154970192</v>
      </c>
      <c r="G185" s="178">
        <f t="shared" si="2"/>
        <v>109929345.45673601</v>
      </c>
      <c r="H185" s="175" t="s">
        <v>1114</v>
      </c>
      <c r="I185" s="175" t="s">
        <v>891</v>
      </c>
      <c r="J185" s="175" t="s">
        <v>541</v>
      </c>
      <c r="K185" s="175" t="s">
        <v>542</v>
      </c>
    </row>
    <row r="186" spans="1:11" ht="13.5" customHeight="1">
      <c r="A186" s="177">
        <v>181</v>
      </c>
      <c r="B186" s="175" t="s">
        <v>3684</v>
      </c>
      <c r="C186" s="175" t="s">
        <v>3683</v>
      </c>
      <c r="D186" s="175" t="s">
        <v>504</v>
      </c>
      <c r="E186" s="175" t="s">
        <v>839</v>
      </c>
      <c r="F186" s="179">
        <v>152315392</v>
      </c>
      <c r="G186" s="178">
        <f t="shared" si="2"/>
        <v>108046141.838336</v>
      </c>
      <c r="H186" s="175" t="s">
        <v>1114</v>
      </c>
      <c r="I186" s="175" t="s">
        <v>1201</v>
      </c>
      <c r="J186" s="175" t="s">
        <v>541</v>
      </c>
      <c r="K186" s="175" t="s">
        <v>542</v>
      </c>
    </row>
    <row r="187" spans="1:11" ht="13.5" customHeight="1">
      <c r="A187" s="177">
        <v>182</v>
      </c>
      <c r="B187" s="175" t="s">
        <v>3682</v>
      </c>
      <c r="C187" s="175" t="s">
        <v>3681</v>
      </c>
      <c r="D187" s="175" t="s">
        <v>504</v>
      </c>
      <c r="E187" s="175" t="s">
        <v>839</v>
      </c>
      <c r="F187" s="179">
        <v>150902992</v>
      </c>
      <c r="G187" s="178">
        <f t="shared" si="2"/>
        <v>107044244.59913601</v>
      </c>
      <c r="H187" s="175" t="s">
        <v>1114</v>
      </c>
      <c r="I187" s="175" t="s">
        <v>891</v>
      </c>
      <c r="J187" s="175" t="s">
        <v>884</v>
      </c>
      <c r="K187" s="175" t="s">
        <v>1944</v>
      </c>
    </row>
    <row r="188" spans="1:11" ht="13.5" customHeight="1">
      <c r="A188" s="177">
        <v>183</v>
      </c>
      <c r="B188" s="175" t="s">
        <v>3680</v>
      </c>
      <c r="C188" s="175" t="s">
        <v>3679</v>
      </c>
      <c r="D188" s="175" t="s">
        <v>504</v>
      </c>
      <c r="E188" s="175" t="s">
        <v>839</v>
      </c>
      <c r="F188" s="179">
        <v>149974112</v>
      </c>
      <c r="G188" s="178">
        <f t="shared" si="2"/>
        <v>106385336.14009601</v>
      </c>
      <c r="H188" s="175" t="s">
        <v>1114</v>
      </c>
      <c r="I188" s="175" t="s">
        <v>1201</v>
      </c>
      <c r="J188" s="175" t="s">
        <v>541</v>
      </c>
      <c r="K188" s="175" t="s">
        <v>571</v>
      </c>
    </row>
    <row r="189" spans="1:11" ht="12.75">
      <c r="A189" s="177">
        <v>184</v>
      </c>
      <c r="B189" s="175" t="s">
        <v>3678</v>
      </c>
      <c r="C189" s="175" t="s">
        <v>3677</v>
      </c>
      <c r="D189" s="175" t="s">
        <v>504</v>
      </c>
      <c r="E189" s="175" t="s">
        <v>839</v>
      </c>
      <c r="F189" s="179">
        <v>144735200</v>
      </c>
      <c r="G189" s="178">
        <f t="shared" si="2"/>
        <v>102669072.00160001</v>
      </c>
      <c r="H189" s="175" t="s">
        <v>1114</v>
      </c>
      <c r="I189" s="175" t="s">
        <v>1201</v>
      </c>
      <c r="J189" s="175" t="s">
        <v>541</v>
      </c>
      <c r="K189" s="175" t="s">
        <v>542</v>
      </c>
    </row>
    <row r="190" spans="1:11" ht="13.5" customHeight="1">
      <c r="A190" s="177">
        <v>185</v>
      </c>
      <c r="B190" s="175" t="s">
        <v>3676</v>
      </c>
      <c r="C190" s="175" t="s">
        <v>3675</v>
      </c>
      <c r="D190" s="175" t="s">
        <v>504</v>
      </c>
      <c r="E190" s="175" t="s">
        <v>839</v>
      </c>
      <c r="F190" s="179">
        <v>144042080</v>
      </c>
      <c r="G190" s="178">
        <f t="shared" si="2"/>
        <v>102177401.78464</v>
      </c>
      <c r="H190" s="175" t="s">
        <v>2413</v>
      </c>
      <c r="I190" s="175" t="s">
        <v>2413</v>
      </c>
      <c r="J190" s="175" t="s">
        <v>884</v>
      </c>
      <c r="K190" s="175" t="s">
        <v>1948</v>
      </c>
    </row>
    <row r="191" spans="1:11" ht="13.5" customHeight="1">
      <c r="A191" s="177">
        <v>186</v>
      </c>
      <c r="B191" s="175" t="s">
        <v>3674</v>
      </c>
      <c r="C191" s="175" t="s">
        <v>3673</v>
      </c>
      <c r="D191" s="175" t="s">
        <v>504</v>
      </c>
      <c r="E191" s="175" t="s">
        <v>839</v>
      </c>
      <c r="F191" s="179">
        <v>143215392</v>
      </c>
      <c r="G191" s="178">
        <f t="shared" si="2"/>
        <v>101590984.03833601</v>
      </c>
      <c r="H191" s="175" t="s">
        <v>1114</v>
      </c>
      <c r="I191" s="175" t="s">
        <v>891</v>
      </c>
      <c r="J191" s="175" t="s">
        <v>612</v>
      </c>
      <c r="K191" s="175" t="s">
        <v>700</v>
      </c>
    </row>
    <row r="192" spans="1:11" ht="13.5" customHeight="1">
      <c r="A192" s="177">
        <v>187</v>
      </c>
      <c r="B192" s="175" t="s">
        <v>3672</v>
      </c>
      <c r="C192" s="175" t="s">
        <v>3671</v>
      </c>
      <c r="D192" s="175" t="s">
        <v>504</v>
      </c>
      <c r="E192" s="175" t="s">
        <v>839</v>
      </c>
      <c r="F192" s="179">
        <v>141448800</v>
      </c>
      <c r="G192" s="178">
        <f t="shared" si="2"/>
        <v>100337837.87040001</v>
      </c>
      <c r="H192" s="175" t="s">
        <v>1114</v>
      </c>
      <c r="I192" s="175" t="s">
        <v>1201</v>
      </c>
      <c r="J192" s="175" t="s">
        <v>541</v>
      </c>
      <c r="K192" s="175" t="s">
        <v>542</v>
      </c>
    </row>
    <row r="193" spans="1:11" ht="13.5" customHeight="1">
      <c r="A193" s="177">
        <v>188</v>
      </c>
      <c r="B193" s="175" t="s">
        <v>3670</v>
      </c>
      <c r="C193" s="175" t="s">
        <v>3669</v>
      </c>
      <c r="D193" s="175" t="s">
        <v>504</v>
      </c>
      <c r="E193" s="175" t="s">
        <v>839</v>
      </c>
      <c r="F193" s="179">
        <v>140819200</v>
      </c>
      <c r="G193" s="178">
        <f t="shared" si="2"/>
        <v>99891226.07360001</v>
      </c>
      <c r="H193" s="175" t="s">
        <v>1114</v>
      </c>
      <c r="I193" s="175" t="s">
        <v>1201</v>
      </c>
      <c r="J193" s="175" t="s">
        <v>541</v>
      </c>
      <c r="K193" s="175" t="s">
        <v>603</v>
      </c>
    </row>
    <row r="194" spans="1:11" ht="13.5" customHeight="1">
      <c r="A194" s="177">
        <v>189</v>
      </c>
      <c r="B194" s="175" t="s">
        <v>3668</v>
      </c>
      <c r="C194" s="175" t="s">
        <v>3667</v>
      </c>
      <c r="D194" s="175" t="s">
        <v>504</v>
      </c>
      <c r="E194" s="175" t="s">
        <v>839</v>
      </c>
      <c r="F194" s="179">
        <v>137837008</v>
      </c>
      <c r="G194" s="178">
        <f t="shared" si="2"/>
        <v>97775784.320864</v>
      </c>
      <c r="H194" s="175" t="s">
        <v>1114</v>
      </c>
      <c r="I194" s="175" t="s">
        <v>891</v>
      </c>
      <c r="J194" s="175" t="s">
        <v>541</v>
      </c>
      <c r="K194" s="175" t="s">
        <v>542</v>
      </c>
    </row>
    <row r="195" spans="1:11" ht="13.5" customHeight="1">
      <c r="A195" s="177">
        <v>190</v>
      </c>
      <c r="B195" s="175" t="s">
        <v>3666</v>
      </c>
      <c r="C195" s="175" t="s">
        <v>3665</v>
      </c>
      <c r="D195" s="175" t="s">
        <v>504</v>
      </c>
      <c r="E195" s="175" t="s">
        <v>839</v>
      </c>
      <c r="F195" s="179">
        <v>137160400</v>
      </c>
      <c r="G195" s="178">
        <f t="shared" si="2"/>
        <v>97295827.0232</v>
      </c>
      <c r="H195" s="175" t="s">
        <v>1114</v>
      </c>
      <c r="I195" s="175" t="s">
        <v>2053</v>
      </c>
      <c r="J195" s="175" t="s">
        <v>541</v>
      </c>
      <c r="K195" s="175" t="s">
        <v>542</v>
      </c>
    </row>
    <row r="196" spans="1:11" ht="13.5" customHeight="1">
      <c r="A196" s="177">
        <v>191</v>
      </c>
      <c r="B196" s="175" t="s">
        <v>3664</v>
      </c>
      <c r="C196" s="175" t="s">
        <v>3663</v>
      </c>
      <c r="D196" s="175" t="s">
        <v>504</v>
      </c>
      <c r="E196" s="175" t="s">
        <v>839</v>
      </c>
      <c r="F196" s="179">
        <v>136686288</v>
      </c>
      <c r="G196" s="178">
        <f t="shared" si="2"/>
        <v>96959511.88310401</v>
      </c>
      <c r="H196" s="175" t="s">
        <v>1114</v>
      </c>
      <c r="I196" s="175" t="s">
        <v>1201</v>
      </c>
      <c r="J196" s="175" t="s">
        <v>612</v>
      </c>
      <c r="K196" s="175" t="s">
        <v>700</v>
      </c>
    </row>
    <row r="197" spans="1:11" ht="13.5" customHeight="1">
      <c r="A197" s="177">
        <v>192</v>
      </c>
      <c r="B197" s="175" t="s">
        <v>3662</v>
      </c>
      <c r="C197" s="175" t="s">
        <v>3661</v>
      </c>
      <c r="D197" s="175" t="s">
        <v>504</v>
      </c>
      <c r="E197" s="175" t="s">
        <v>839</v>
      </c>
      <c r="F197" s="179">
        <v>135600000</v>
      </c>
      <c r="G197" s="178">
        <f t="shared" si="2"/>
        <v>96188944.80000001</v>
      </c>
      <c r="H197" s="175" t="s">
        <v>1114</v>
      </c>
      <c r="I197" s="175" t="s">
        <v>1201</v>
      </c>
      <c r="J197" s="175" t="s">
        <v>541</v>
      </c>
      <c r="K197" s="175" t="s">
        <v>542</v>
      </c>
    </row>
    <row r="198" spans="1:11" ht="13.5" customHeight="1">
      <c r="A198" s="177">
        <v>193</v>
      </c>
      <c r="B198" s="175" t="s">
        <v>3866</v>
      </c>
      <c r="C198" s="175" t="s">
        <v>3865</v>
      </c>
      <c r="D198" s="175" t="s">
        <v>504</v>
      </c>
      <c r="E198" s="175" t="s">
        <v>839</v>
      </c>
      <c r="F198" s="179">
        <v>135517104</v>
      </c>
      <c r="G198" s="178">
        <f aca="true" t="shared" si="3" ref="G198:G261">F198*0.709358</f>
        <v>96130141.85923201</v>
      </c>
      <c r="H198" s="175" t="s">
        <v>1114</v>
      </c>
      <c r="I198" s="175" t="s">
        <v>891</v>
      </c>
      <c r="J198" s="175" t="s">
        <v>541</v>
      </c>
      <c r="K198" s="175" t="s">
        <v>603</v>
      </c>
    </row>
    <row r="199" spans="1:11" ht="13.5" customHeight="1">
      <c r="A199" s="177">
        <v>194</v>
      </c>
      <c r="B199" s="175" t="s">
        <v>3864</v>
      </c>
      <c r="C199" s="175" t="s">
        <v>3863</v>
      </c>
      <c r="D199" s="175" t="s">
        <v>504</v>
      </c>
      <c r="E199" s="175" t="s">
        <v>839</v>
      </c>
      <c r="F199" s="179">
        <v>132537000</v>
      </c>
      <c r="G199" s="178">
        <f t="shared" si="3"/>
        <v>94016181.246</v>
      </c>
      <c r="H199" s="175" t="s">
        <v>1114</v>
      </c>
      <c r="I199" s="175" t="s">
        <v>2053</v>
      </c>
      <c r="J199" s="175" t="s">
        <v>541</v>
      </c>
      <c r="K199" s="175" t="s">
        <v>542</v>
      </c>
    </row>
    <row r="200" spans="1:11" ht="13.5" customHeight="1">
      <c r="A200" s="177">
        <v>195</v>
      </c>
      <c r="B200" s="175" t="s">
        <v>3862</v>
      </c>
      <c r="C200" s="175" t="s">
        <v>3861</v>
      </c>
      <c r="D200" s="175" t="s">
        <v>504</v>
      </c>
      <c r="E200" s="175" t="s">
        <v>839</v>
      </c>
      <c r="F200" s="179">
        <v>132357408</v>
      </c>
      <c r="G200" s="178">
        <f t="shared" si="3"/>
        <v>93888786.224064</v>
      </c>
      <c r="H200" s="175" t="s">
        <v>1114</v>
      </c>
      <c r="I200" s="175" t="s">
        <v>1201</v>
      </c>
      <c r="J200" s="175" t="s">
        <v>612</v>
      </c>
      <c r="K200" s="175" t="s">
        <v>700</v>
      </c>
    </row>
    <row r="201" spans="1:11" ht="13.5" customHeight="1">
      <c r="A201" s="177">
        <v>196</v>
      </c>
      <c r="B201" s="175" t="s">
        <v>3860</v>
      </c>
      <c r="C201" s="175" t="s">
        <v>3650</v>
      </c>
      <c r="D201" s="175" t="s">
        <v>504</v>
      </c>
      <c r="E201" s="175" t="s">
        <v>839</v>
      </c>
      <c r="F201" s="179">
        <v>130499896</v>
      </c>
      <c r="G201" s="178">
        <f t="shared" si="3"/>
        <v>92571145.226768</v>
      </c>
      <c r="H201" s="175" t="s">
        <v>1114</v>
      </c>
      <c r="I201" s="175" t="s">
        <v>1201</v>
      </c>
      <c r="J201" s="175" t="s">
        <v>541</v>
      </c>
      <c r="K201" s="175" t="s">
        <v>542</v>
      </c>
    </row>
    <row r="202" spans="1:11" ht="13.5" customHeight="1">
      <c r="A202" s="177">
        <v>197</v>
      </c>
      <c r="B202" s="175" t="s">
        <v>3649</v>
      </c>
      <c r="C202" s="175" t="s">
        <v>3648</v>
      </c>
      <c r="D202" s="175" t="s">
        <v>504</v>
      </c>
      <c r="E202" s="175" t="s">
        <v>839</v>
      </c>
      <c r="F202" s="179">
        <v>128740008</v>
      </c>
      <c r="G202" s="178">
        <f t="shared" si="3"/>
        <v>91322754.59486401</v>
      </c>
      <c r="H202" s="175" t="s">
        <v>1114</v>
      </c>
      <c r="I202" s="175" t="s">
        <v>2053</v>
      </c>
      <c r="J202" s="175" t="s">
        <v>541</v>
      </c>
      <c r="K202" s="175" t="s">
        <v>603</v>
      </c>
    </row>
    <row r="203" spans="1:11" ht="13.5" customHeight="1">
      <c r="A203" s="177">
        <v>198</v>
      </c>
      <c r="B203" s="175" t="s">
        <v>3647</v>
      </c>
      <c r="C203" s="175" t="s">
        <v>3646</v>
      </c>
      <c r="D203" s="175" t="s">
        <v>504</v>
      </c>
      <c r="E203" s="175" t="s">
        <v>839</v>
      </c>
      <c r="F203" s="179">
        <v>128624496</v>
      </c>
      <c r="G203" s="178">
        <f t="shared" si="3"/>
        <v>91240815.23356801</v>
      </c>
      <c r="H203" s="175" t="s">
        <v>1114</v>
      </c>
      <c r="I203" s="175" t="s">
        <v>1201</v>
      </c>
      <c r="J203" s="175" t="s">
        <v>541</v>
      </c>
      <c r="K203" s="175" t="s">
        <v>603</v>
      </c>
    </row>
    <row r="204" spans="1:11" ht="13.5" customHeight="1">
      <c r="A204" s="177">
        <v>199</v>
      </c>
      <c r="B204" s="175" t="s">
        <v>3645</v>
      </c>
      <c r="C204" s="175" t="s">
        <v>3644</v>
      </c>
      <c r="D204" s="175" t="s">
        <v>504</v>
      </c>
      <c r="E204" s="175" t="s">
        <v>839</v>
      </c>
      <c r="F204" s="179">
        <v>128223904</v>
      </c>
      <c r="G204" s="178">
        <f t="shared" si="3"/>
        <v>90956652.09363201</v>
      </c>
      <c r="H204" s="175" t="s">
        <v>1114</v>
      </c>
      <c r="I204" s="175" t="s">
        <v>1201</v>
      </c>
      <c r="J204" s="175" t="s">
        <v>541</v>
      </c>
      <c r="K204" s="175" t="s">
        <v>542</v>
      </c>
    </row>
    <row r="205" spans="1:11" ht="13.5" customHeight="1">
      <c r="A205" s="177">
        <v>200</v>
      </c>
      <c r="B205" s="175" t="s">
        <v>3643</v>
      </c>
      <c r="C205" s="175" t="s">
        <v>3642</v>
      </c>
      <c r="D205" s="175" t="s">
        <v>504</v>
      </c>
      <c r="E205" s="175" t="s">
        <v>839</v>
      </c>
      <c r="F205" s="179">
        <v>127792504</v>
      </c>
      <c r="G205" s="178">
        <f t="shared" si="3"/>
        <v>90650635.052432</v>
      </c>
      <c r="H205" s="175" t="s">
        <v>1114</v>
      </c>
      <c r="I205" s="175" t="s">
        <v>891</v>
      </c>
      <c r="J205" s="175" t="s">
        <v>541</v>
      </c>
      <c r="K205" s="175" t="s">
        <v>542</v>
      </c>
    </row>
    <row r="206" spans="1:11" ht="13.5" customHeight="1">
      <c r="A206" s="177">
        <v>201</v>
      </c>
      <c r="B206" s="175" t="s">
        <v>3641</v>
      </c>
      <c r="C206" s="175" t="s">
        <v>3640</v>
      </c>
      <c r="D206" s="175" t="s">
        <v>504</v>
      </c>
      <c r="E206" s="175" t="s">
        <v>839</v>
      </c>
      <c r="F206" s="179">
        <v>127475896</v>
      </c>
      <c r="G206" s="178">
        <f t="shared" si="3"/>
        <v>90426046.63476801</v>
      </c>
      <c r="H206" s="175" t="s">
        <v>1114</v>
      </c>
      <c r="I206" s="175" t="s">
        <v>1201</v>
      </c>
      <c r="J206" s="175" t="s">
        <v>541</v>
      </c>
      <c r="K206" s="175" t="s">
        <v>542</v>
      </c>
    </row>
    <row r="207" spans="1:11" ht="13.5" customHeight="1">
      <c r="A207" s="177">
        <v>202</v>
      </c>
      <c r="B207" s="175" t="s">
        <v>3639</v>
      </c>
      <c r="C207" s="175" t="s">
        <v>3638</v>
      </c>
      <c r="D207" s="175" t="s">
        <v>504</v>
      </c>
      <c r="E207" s="175" t="s">
        <v>839</v>
      </c>
      <c r="F207" s="179">
        <v>124489304</v>
      </c>
      <c r="G207" s="178">
        <f t="shared" si="3"/>
        <v>88307483.706832</v>
      </c>
      <c r="H207" s="175" t="s">
        <v>1114</v>
      </c>
      <c r="I207" s="175" t="s">
        <v>2053</v>
      </c>
      <c r="J207" s="175" t="s">
        <v>541</v>
      </c>
      <c r="K207" s="175" t="s">
        <v>498</v>
      </c>
    </row>
    <row r="208" spans="1:11" ht="13.5" customHeight="1">
      <c r="A208" s="177">
        <v>203</v>
      </c>
      <c r="B208" s="175" t="s">
        <v>3391</v>
      </c>
      <c r="C208" s="175" t="s">
        <v>3390</v>
      </c>
      <c r="D208" s="175" t="s">
        <v>504</v>
      </c>
      <c r="E208" s="175" t="s">
        <v>839</v>
      </c>
      <c r="F208" s="179">
        <v>123210096</v>
      </c>
      <c r="G208" s="178">
        <f t="shared" si="3"/>
        <v>87400067.27836801</v>
      </c>
      <c r="H208" s="175" t="s">
        <v>1114</v>
      </c>
      <c r="I208" s="175" t="s">
        <v>891</v>
      </c>
      <c r="J208" s="175" t="s">
        <v>541</v>
      </c>
      <c r="K208" s="175" t="s">
        <v>603</v>
      </c>
    </row>
    <row r="209" spans="1:11" ht="13.5" customHeight="1">
      <c r="A209" s="177">
        <v>204</v>
      </c>
      <c r="B209" s="175" t="s">
        <v>3389</v>
      </c>
      <c r="C209" s="175" t="s">
        <v>3388</v>
      </c>
      <c r="D209" s="175" t="s">
        <v>504</v>
      </c>
      <c r="E209" s="175" t="s">
        <v>839</v>
      </c>
      <c r="F209" s="179">
        <v>122748496</v>
      </c>
      <c r="G209" s="178">
        <f t="shared" si="3"/>
        <v>87072627.625568</v>
      </c>
      <c r="H209" s="175" t="s">
        <v>1114</v>
      </c>
      <c r="I209" s="175" t="s">
        <v>891</v>
      </c>
      <c r="J209" s="175" t="s">
        <v>612</v>
      </c>
      <c r="K209" s="175" t="s">
        <v>700</v>
      </c>
    </row>
    <row r="210" spans="1:11" ht="13.5" customHeight="1">
      <c r="A210" s="177">
        <v>205</v>
      </c>
      <c r="B210" s="175" t="s">
        <v>3387</v>
      </c>
      <c r="C210" s="175" t="s">
        <v>3386</v>
      </c>
      <c r="D210" s="175" t="s">
        <v>504</v>
      </c>
      <c r="E210" s="175" t="s">
        <v>839</v>
      </c>
      <c r="F210" s="179">
        <v>121419000</v>
      </c>
      <c r="G210" s="178">
        <f t="shared" si="3"/>
        <v>86129539.002</v>
      </c>
      <c r="H210" s="175" t="s">
        <v>1114</v>
      </c>
      <c r="I210" s="175" t="s">
        <v>2053</v>
      </c>
      <c r="J210" s="175" t="s">
        <v>612</v>
      </c>
      <c r="K210" s="175" t="s">
        <v>700</v>
      </c>
    </row>
    <row r="211" spans="1:11" ht="13.5" customHeight="1">
      <c r="A211" s="177">
        <v>206</v>
      </c>
      <c r="B211" s="175" t="s">
        <v>3385</v>
      </c>
      <c r="C211" s="175" t="s">
        <v>3384</v>
      </c>
      <c r="D211" s="175" t="s">
        <v>504</v>
      </c>
      <c r="E211" s="175" t="s">
        <v>839</v>
      </c>
      <c r="F211" s="179">
        <v>121001504</v>
      </c>
      <c r="G211" s="178">
        <f t="shared" si="3"/>
        <v>85833384.87443201</v>
      </c>
      <c r="H211" s="175" t="s">
        <v>1114</v>
      </c>
      <c r="I211" s="175" t="s">
        <v>1201</v>
      </c>
      <c r="J211" s="175" t="s">
        <v>884</v>
      </c>
      <c r="K211" s="175" t="s">
        <v>1948</v>
      </c>
    </row>
    <row r="212" spans="1:11" ht="12.75">
      <c r="A212" s="177">
        <v>207</v>
      </c>
      <c r="B212" s="175" t="s">
        <v>3383</v>
      </c>
      <c r="C212" s="175" t="s">
        <v>3382</v>
      </c>
      <c r="D212" s="175" t="s">
        <v>504</v>
      </c>
      <c r="E212" s="175" t="s">
        <v>839</v>
      </c>
      <c r="F212" s="179">
        <v>120248496</v>
      </c>
      <c r="G212" s="178">
        <f t="shared" si="3"/>
        <v>85299232.625568</v>
      </c>
      <c r="H212" s="175" t="s">
        <v>1114</v>
      </c>
      <c r="I212" s="175" t="s">
        <v>1201</v>
      </c>
      <c r="J212" s="175" t="s">
        <v>884</v>
      </c>
      <c r="K212" s="175" t="s">
        <v>1939</v>
      </c>
    </row>
    <row r="213" spans="1:11" ht="12.75">
      <c r="A213" s="177">
        <v>208</v>
      </c>
      <c r="B213" s="175" t="s">
        <v>3381</v>
      </c>
      <c r="C213" s="175" t="s">
        <v>3380</v>
      </c>
      <c r="D213" s="175" t="s">
        <v>504</v>
      </c>
      <c r="E213" s="175" t="s">
        <v>839</v>
      </c>
      <c r="F213" s="179">
        <v>119630600</v>
      </c>
      <c r="G213" s="178">
        <f t="shared" si="3"/>
        <v>84860923.15480001</v>
      </c>
      <c r="H213" s="175" t="s">
        <v>1114</v>
      </c>
      <c r="I213" s="175" t="s">
        <v>2095</v>
      </c>
      <c r="J213" s="175" t="s">
        <v>541</v>
      </c>
      <c r="K213" s="175" t="s">
        <v>542</v>
      </c>
    </row>
    <row r="214" spans="1:11" ht="12.75">
      <c r="A214" s="177">
        <v>209</v>
      </c>
      <c r="B214" s="175" t="s">
        <v>3379</v>
      </c>
      <c r="C214" s="175" t="s">
        <v>3378</v>
      </c>
      <c r="D214" s="175" t="s">
        <v>504</v>
      </c>
      <c r="E214" s="175" t="s">
        <v>839</v>
      </c>
      <c r="F214" s="179">
        <v>118807400</v>
      </c>
      <c r="G214" s="178">
        <f t="shared" si="3"/>
        <v>84276979.6492</v>
      </c>
      <c r="H214" s="175" t="s">
        <v>1114</v>
      </c>
      <c r="I214" s="175" t="s">
        <v>2053</v>
      </c>
      <c r="J214" s="175" t="s">
        <v>612</v>
      </c>
      <c r="K214" s="175" t="s">
        <v>700</v>
      </c>
    </row>
    <row r="215" spans="1:11" ht="12.75">
      <c r="A215" s="177">
        <v>210</v>
      </c>
      <c r="B215" s="175" t="s">
        <v>3377</v>
      </c>
      <c r="C215" s="175" t="s">
        <v>3376</v>
      </c>
      <c r="D215" s="175" t="s">
        <v>504</v>
      </c>
      <c r="E215" s="175" t="s">
        <v>839</v>
      </c>
      <c r="F215" s="179">
        <v>117097296</v>
      </c>
      <c r="G215" s="178">
        <f t="shared" si="3"/>
        <v>83063903.695968</v>
      </c>
      <c r="H215" s="175" t="s">
        <v>1114</v>
      </c>
      <c r="I215" s="175" t="s">
        <v>3375</v>
      </c>
      <c r="J215" s="175" t="s">
        <v>541</v>
      </c>
      <c r="K215" s="175" t="s">
        <v>542</v>
      </c>
    </row>
    <row r="216" spans="1:11" ht="12.75">
      <c r="A216" s="177">
        <v>211</v>
      </c>
      <c r="B216" s="175" t="s">
        <v>3374</v>
      </c>
      <c r="C216" s="175" t="s">
        <v>3373</v>
      </c>
      <c r="D216" s="175" t="s">
        <v>504</v>
      </c>
      <c r="E216" s="175" t="s">
        <v>839</v>
      </c>
      <c r="F216" s="179">
        <v>116989504</v>
      </c>
      <c r="G216" s="178">
        <f t="shared" si="3"/>
        <v>82987440.57843201</v>
      </c>
      <c r="H216" s="175" t="s">
        <v>1114</v>
      </c>
      <c r="I216" s="175" t="s">
        <v>2053</v>
      </c>
      <c r="J216" s="175" t="s">
        <v>884</v>
      </c>
      <c r="K216" s="175" t="s">
        <v>1948</v>
      </c>
    </row>
    <row r="217" spans="1:11" ht="12.75">
      <c r="A217" s="177">
        <v>212</v>
      </c>
      <c r="B217" s="175" t="s">
        <v>3372</v>
      </c>
      <c r="C217" s="175" t="s">
        <v>3371</v>
      </c>
      <c r="D217" s="175" t="s">
        <v>504</v>
      </c>
      <c r="E217" s="175" t="s">
        <v>839</v>
      </c>
      <c r="F217" s="179">
        <v>116030000</v>
      </c>
      <c r="G217" s="178">
        <f t="shared" si="3"/>
        <v>82306808.74000001</v>
      </c>
      <c r="H217" s="175" t="s">
        <v>1114</v>
      </c>
      <c r="I217" s="175" t="s">
        <v>891</v>
      </c>
      <c r="J217" s="175" t="s">
        <v>612</v>
      </c>
      <c r="K217" s="175" t="s">
        <v>700</v>
      </c>
    </row>
    <row r="218" spans="1:11" ht="12.75">
      <c r="A218" s="177">
        <v>213</v>
      </c>
      <c r="B218" s="175" t="s">
        <v>3370</v>
      </c>
      <c r="C218" s="175" t="s">
        <v>3369</v>
      </c>
      <c r="D218" s="175" t="s">
        <v>504</v>
      </c>
      <c r="E218" s="175" t="s">
        <v>839</v>
      </c>
      <c r="F218" s="179">
        <v>114729400</v>
      </c>
      <c r="G218" s="178">
        <f t="shared" si="3"/>
        <v>81384217.72520001</v>
      </c>
      <c r="H218" s="175" t="s">
        <v>1114</v>
      </c>
      <c r="I218" s="175" t="s">
        <v>1201</v>
      </c>
      <c r="J218" s="175" t="s">
        <v>884</v>
      </c>
      <c r="K218" s="175" t="s">
        <v>1944</v>
      </c>
    </row>
    <row r="219" spans="1:11" ht="12.75">
      <c r="A219" s="177">
        <v>214</v>
      </c>
      <c r="B219" s="175" t="s">
        <v>3368</v>
      </c>
      <c r="C219" s="175" t="s">
        <v>3367</v>
      </c>
      <c r="D219" s="175" t="s">
        <v>504</v>
      </c>
      <c r="E219" s="175" t="s">
        <v>839</v>
      </c>
      <c r="F219" s="179">
        <v>114160496</v>
      </c>
      <c r="G219" s="178">
        <f t="shared" si="3"/>
        <v>80980661.12156801</v>
      </c>
      <c r="H219" s="175" t="s">
        <v>1114</v>
      </c>
      <c r="I219" s="175" t="s">
        <v>2053</v>
      </c>
      <c r="J219" s="175" t="s">
        <v>541</v>
      </c>
      <c r="K219" s="175" t="s">
        <v>542</v>
      </c>
    </row>
    <row r="220" spans="1:11" ht="12.75">
      <c r="A220" s="177">
        <v>215</v>
      </c>
      <c r="B220" s="175" t="s">
        <v>3366</v>
      </c>
      <c r="C220" s="175" t="s">
        <v>3365</v>
      </c>
      <c r="D220" s="175" t="s">
        <v>504</v>
      </c>
      <c r="E220" s="175" t="s">
        <v>839</v>
      </c>
      <c r="F220" s="179">
        <v>113534400</v>
      </c>
      <c r="G220" s="178">
        <f t="shared" si="3"/>
        <v>80536534.91520001</v>
      </c>
      <c r="H220" s="175" t="s">
        <v>1114</v>
      </c>
      <c r="I220" s="175" t="s">
        <v>1201</v>
      </c>
      <c r="J220" s="175" t="s">
        <v>541</v>
      </c>
      <c r="K220" s="175" t="s">
        <v>542</v>
      </c>
    </row>
    <row r="221" spans="1:11" ht="12.75">
      <c r="A221" s="177">
        <v>216</v>
      </c>
      <c r="B221" s="175" t="s">
        <v>3364</v>
      </c>
      <c r="C221" s="175" t="s">
        <v>3363</v>
      </c>
      <c r="D221" s="175" t="s">
        <v>504</v>
      </c>
      <c r="E221" s="175" t="s">
        <v>839</v>
      </c>
      <c r="F221" s="179">
        <v>112895200</v>
      </c>
      <c r="G221" s="178">
        <f t="shared" si="3"/>
        <v>80083113.2816</v>
      </c>
      <c r="H221" s="175" t="s">
        <v>1114</v>
      </c>
      <c r="I221" s="175" t="s">
        <v>1201</v>
      </c>
      <c r="J221" s="175" t="s">
        <v>541</v>
      </c>
      <c r="K221" s="175" t="s">
        <v>498</v>
      </c>
    </row>
    <row r="222" spans="1:11" ht="12.75">
      <c r="A222" s="177">
        <v>217</v>
      </c>
      <c r="B222" s="175" t="s">
        <v>3362</v>
      </c>
      <c r="C222" s="175" t="s">
        <v>3361</v>
      </c>
      <c r="D222" s="175" t="s">
        <v>504</v>
      </c>
      <c r="E222" s="175" t="s">
        <v>839</v>
      </c>
      <c r="F222" s="179">
        <v>112153800</v>
      </c>
      <c r="G222" s="178">
        <f t="shared" si="3"/>
        <v>79557195.26040001</v>
      </c>
      <c r="H222" s="175" t="s">
        <v>1114</v>
      </c>
      <c r="I222" s="175" t="s">
        <v>1201</v>
      </c>
      <c r="J222" s="175" t="s">
        <v>541</v>
      </c>
      <c r="K222" s="175" t="s">
        <v>498</v>
      </c>
    </row>
    <row r="223" spans="1:11" ht="12.75">
      <c r="A223" s="177">
        <v>218</v>
      </c>
      <c r="B223" s="175" t="s">
        <v>3360</v>
      </c>
      <c r="C223" s="175" t="s">
        <v>3359</v>
      </c>
      <c r="D223" s="175" t="s">
        <v>504</v>
      </c>
      <c r="E223" s="175" t="s">
        <v>839</v>
      </c>
      <c r="F223" s="179">
        <v>109896304</v>
      </c>
      <c r="G223" s="178">
        <f t="shared" si="3"/>
        <v>77955822.412832</v>
      </c>
      <c r="H223" s="175" t="s">
        <v>1114</v>
      </c>
      <c r="I223" s="175" t="s">
        <v>891</v>
      </c>
      <c r="J223" s="175" t="s">
        <v>541</v>
      </c>
      <c r="K223" s="175" t="s">
        <v>542</v>
      </c>
    </row>
    <row r="224" spans="1:11" ht="12.75">
      <c r="A224" s="177">
        <v>219</v>
      </c>
      <c r="B224" s="175" t="s">
        <v>3358</v>
      </c>
      <c r="C224" s="175" t="s">
        <v>3357</v>
      </c>
      <c r="D224" s="175" t="s">
        <v>504</v>
      </c>
      <c r="E224" s="175" t="s">
        <v>839</v>
      </c>
      <c r="F224" s="179">
        <v>109844704</v>
      </c>
      <c r="G224" s="178">
        <f t="shared" si="3"/>
        <v>77919219.540032</v>
      </c>
      <c r="H224" s="175" t="s">
        <v>1114</v>
      </c>
      <c r="I224" s="175" t="s">
        <v>1201</v>
      </c>
      <c r="J224" s="175" t="s">
        <v>541</v>
      </c>
      <c r="K224" s="175" t="s">
        <v>542</v>
      </c>
    </row>
    <row r="225" spans="1:11" ht="12.75">
      <c r="A225" s="177">
        <v>220</v>
      </c>
      <c r="B225" s="175" t="s">
        <v>3356</v>
      </c>
      <c r="C225" s="175" t="s">
        <v>3355</v>
      </c>
      <c r="D225" s="175" t="s">
        <v>504</v>
      </c>
      <c r="E225" s="175" t="s">
        <v>839</v>
      </c>
      <c r="F225" s="179">
        <v>109015400</v>
      </c>
      <c r="G225" s="178">
        <f t="shared" si="3"/>
        <v>77330946.11320001</v>
      </c>
      <c r="H225" s="175" t="s">
        <v>1114</v>
      </c>
      <c r="I225" s="175" t="s">
        <v>836</v>
      </c>
      <c r="J225" s="175" t="s">
        <v>541</v>
      </c>
      <c r="K225" s="175" t="s">
        <v>603</v>
      </c>
    </row>
    <row r="226" spans="1:11" ht="12.75">
      <c r="A226" s="177">
        <v>221</v>
      </c>
      <c r="B226" s="175" t="s">
        <v>3354</v>
      </c>
      <c r="C226" s="175" t="s">
        <v>3353</v>
      </c>
      <c r="D226" s="175" t="s">
        <v>504</v>
      </c>
      <c r="E226" s="175" t="s">
        <v>839</v>
      </c>
      <c r="F226" s="179">
        <v>108961896</v>
      </c>
      <c r="G226" s="178">
        <f t="shared" si="3"/>
        <v>77292992.622768</v>
      </c>
      <c r="H226" s="175" t="s">
        <v>1114</v>
      </c>
      <c r="I226" s="175" t="s">
        <v>836</v>
      </c>
      <c r="J226" s="175" t="s">
        <v>541</v>
      </c>
      <c r="K226" s="175" t="s">
        <v>542</v>
      </c>
    </row>
    <row r="227" spans="1:11" ht="12.75">
      <c r="A227" s="177">
        <v>222</v>
      </c>
      <c r="B227" s="175" t="s">
        <v>3352</v>
      </c>
      <c r="C227" s="175" t="s">
        <v>3351</v>
      </c>
      <c r="D227" s="175" t="s">
        <v>504</v>
      </c>
      <c r="E227" s="175" t="s">
        <v>839</v>
      </c>
      <c r="F227" s="179">
        <v>108421304</v>
      </c>
      <c r="G227" s="178">
        <f t="shared" si="3"/>
        <v>76909519.36283201</v>
      </c>
      <c r="H227" s="175" t="s">
        <v>1114</v>
      </c>
      <c r="I227" s="175" t="s">
        <v>2053</v>
      </c>
      <c r="J227" s="175" t="s">
        <v>541</v>
      </c>
      <c r="K227" s="175" t="s">
        <v>542</v>
      </c>
    </row>
    <row r="228" spans="1:11" ht="12.75">
      <c r="A228" s="177">
        <v>223</v>
      </c>
      <c r="B228" s="175" t="s">
        <v>3350</v>
      </c>
      <c r="C228" s="175" t="s">
        <v>3349</v>
      </c>
      <c r="D228" s="175" t="s">
        <v>504</v>
      </c>
      <c r="E228" s="175" t="s">
        <v>839</v>
      </c>
      <c r="F228" s="179">
        <v>108120000</v>
      </c>
      <c r="G228" s="178">
        <f t="shared" si="3"/>
        <v>76695786.96000001</v>
      </c>
      <c r="H228" s="175" t="s">
        <v>1114</v>
      </c>
      <c r="I228" s="175" t="s">
        <v>1201</v>
      </c>
      <c r="J228" s="175" t="s">
        <v>612</v>
      </c>
      <c r="K228" s="175" t="s">
        <v>700</v>
      </c>
    </row>
    <row r="229" spans="1:11" ht="12.75">
      <c r="A229" s="177">
        <v>224</v>
      </c>
      <c r="B229" s="175" t="s">
        <v>3348</v>
      </c>
      <c r="C229" s="175" t="s">
        <v>3347</v>
      </c>
      <c r="D229" s="175" t="s">
        <v>504</v>
      </c>
      <c r="E229" s="175" t="s">
        <v>839</v>
      </c>
      <c r="F229" s="179">
        <v>107939304</v>
      </c>
      <c r="G229" s="178">
        <f t="shared" si="3"/>
        <v>76567608.806832</v>
      </c>
      <c r="H229" s="175" t="s">
        <v>1114</v>
      </c>
      <c r="I229" s="175" t="s">
        <v>1201</v>
      </c>
      <c r="J229" s="175" t="s">
        <v>612</v>
      </c>
      <c r="K229" s="175" t="s">
        <v>700</v>
      </c>
    </row>
    <row r="230" spans="1:11" ht="12.75">
      <c r="A230" s="177">
        <v>225</v>
      </c>
      <c r="B230" s="175" t="s">
        <v>3346</v>
      </c>
      <c r="C230" s="175" t="s">
        <v>3345</v>
      </c>
      <c r="D230" s="175" t="s">
        <v>504</v>
      </c>
      <c r="E230" s="175" t="s">
        <v>839</v>
      </c>
      <c r="F230" s="179">
        <v>107525000</v>
      </c>
      <c r="G230" s="178">
        <f t="shared" si="3"/>
        <v>76273718.95</v>
      </c>
      <c r="H230" s="175" t="s">
        <v>1114</v>
      </c>
      <c r="I230" s="175" t="s">
        <v>2095</v>
      </c>
      <c r="J230" s="175" t="s">
        <v>612</v>
      </c>
      <c r="K230" s="175" t="s">
        <v>700</v>
      </c>
    </row>
    <row r="231" spans="1:11" ht="12.75">
      <c r="A231" s="177">
        <v>226</v>
      </c>
      <c r="B231" s="175" t="s">
        <v>3344</v>
      </c>
      <c r="C231" s="175" t="s">
        <v>3343</v>
      </c>
      <c r="D231" s="175" t="s">
        <v>504</v>
      </c>
      <c r="E231" s="175" t="s">
        <v>839</v>
      </c>
      <c r="F231" s="179">
        <v>105428704</v>
      </c>
      <c r="G231" s="178">
        <f t="shared" si="3"/>
        <v>74786694.61203201</v>
      </c>
      <c r="H231" s="175" t="s">
        <v>1114</v>
      </c>
      <c r="I231" s="175" t="s">
        <v>2053</v>
      </c>
      <c r="J231" s="175" t="s">
        <v>541</v>
      </c>
      <c r="K231" s="175" t="s">
        <v>542</v>
      </c>
    </row>
    <row r="232" spans="1:11" ht="12.75">
      <c r="A232" s="177">
        <v>227</v>
      </c>
      <c r="B232" s="175" t="s">
        <v>3342</v>
      </c>
      <c r="C232" s="175" t="s">
        <v>3341</v>
      </c>
      <c r="D232" s="175" t="s">
        <v>504</v>
      </c>
      <c r="E232" s="175" t="s">
        <v>839</v>
      </c>
      <c r="F232" s="179">
        <v>105397696</v>
      </c>
      <c r="G232" s="178">
        <f t="shared" si="3"/>
        <v>74764698.839168</v>
      </c>
      <c r="H232" s="175" t="s">
        <v>1114</v>
      </c>
      <c r="I232" s="175" t="s">
        <v>1201</v>
      </c>
      <c r="J232" s="175" t="s">
        <v>541</v>
      </c>
      <c r="K232" s="175" t="s">
        <v>542</v>
      </c>
    </row>
    <row r="233" spans="1:11" ht="12.75">
      <c r="A233" s="177">
        <v>228</v>
      </c>
      <c r="B233" s="175" t="s">
        <v>3584</v>
      </c>
      <c r="C233" s="175" t="s">
        <v>3583</v>
      </c>
      <c r="D233" s="175" t="s">
        <v>504</v>
      </c>
      <c r="E233" s="175" t="s">
        <v>839</v>
      </c>
      <c r="F233" s="179">
        <v>104300104</v>
      </c>
      <c r="G233" s="178">
        <f t="shared" si="3"/>
        <v>73986113.173232</v>
      </c>
      <c r="H233" s="175" t="s">
        <v>1114</v>
      </c>
      <c r="I233" s="175" t="s">
        <v>1201</v>
      </c>
      <c r="J233" s="175" t="s">
        <v>537</v>
      </c>
      <c r="K233" s="175" t="s">
        <v>1778</v>
      </c>
    </row>
    <row r="234" spans="1:11" ht="12.75">
      <c r="A234" s="177">
        <v>229</v>
      </c>
      <c r="B234" s="175" t="s">
        <v>3582</v>
      </c>
      <c r="C234" s="175" t="s">
        <v>3581</v>
      </c>
      <c r="D234" s="175" t="s">
        <v>504</v>
      </c>
      <c r="E234" s="175" t="s">
        <v>839</v>
      </c>
      <c r="F234" s="179">
        <v>103842696</v>
      </c>
      <c r="G234" s="178">
        <f t="shared" si="3"/>
        <v>73661647.149168</v>
      </c>
      <c r="H234" s="175" t="s">
        <v>1114</v>
      </c>
      <c r="I234" s="175" t="s">
        <v>2068</v>
      </c>
      <c r="J234" s="175" t="s">
        <v>612</v>
      </c>
      <c r="K234" s="175" t="s">
        <v>700</v>
      </c>
    </row>
    <row r="235" spans="1:11" ht="12.75">
      <c r="A235" s="177">
        <v>230</v>
      </c>
      <c r="B235" s="175" t="s">
        <v>3580</v>
      </c>
      <c r="C235" s="175" t="s">
        <v>3579</v>
      </c>
      <c r="D235" s="175" t="s">
        <v>504</v>
      </c>
      <c r="E235" s="175" t="s">
        <v>839</v>
      </c>
      <c r="F235" s="179">
        <v>103776200</v>
      </c>
      <c r="G235" s="178">
        <f t="shared" si="3"/>
        <v>73614477.6796</v>
      </c>
      <c r="H235" s="175" t="s">
        <v>1114</v>
      </c>
      <c r="I235" s="175" t="s">
        <v>891</v>
      </c>
      <c r="J235" s="175" t="s">
        <v>541</v>
      </c>
      <c r="K235" s="175" t="s">
        <v>603</v>
      </c>
    </row>
    <row r="236" spans="1:11" ht="12.75">
      <c r="A236" s="177">
        <v>231</v>
      </c>
      <c r="B236" s="175" t="s">
        <v>3578</v>
      </c>
      <c r="C236" s="175" t="s">
        <v>3577</v>
      </c>
      <c r="D236" s="175" t="s">
        <v>504</v>
      </c>
      <c r="E236" s="175" t="s">
        <v>839</v>
      </c>
      <c r="F236" s="179">
        <v>103046504</v>
      </c>
      <c r="G236" s="178">
        <f t="shared" si="3"/>
        <v>73096861.98443201</v>
      </c>
      <c r="H236" s="175" t="s">
        <v>1114</v>
      </c>
      <c r="I236" s="175" t="s">
        <v>891</v>
      </c>
      <c r="J236" s="175" t="s">
        <v>541</v>
      </c>
      <c r="K236" s="175" t="s">
        <v>542</v>
      </c>
    </row>
    <row r="237" spans="1:11" ht="12.75">
      <c r="A237" s="177">
        <v>232</v>
      </c>
      <c r="B237" s="175" t="s">
        <v>3576</v>
      </c>
      <c r="C237" s="175" t="s">
        <v>3575</v>
      </c>
      <c r="D237" s="175" t="s">
        <v>504</v>
      </c>
      <c r="E237" s="175" t="s">
        <v>839</v>
      </c>
      <c r="F237" s="179">
        <v>102829496</v>
      </c>
      <c r="G237" s="178">
        <f t="shared" si="3"/>
        <v>72942925.623568</v>
      </c>
      <c r="H237" s="175" t="s">
        <v>1114</v>
      </c>
      <c r="I237" s="175" t="s">
        <v>891</v>
      </c>
      <c r="J237" s="175" t="s">
        <v>541</v>
      </c>
      <c r="K237" s="175" t="s">
        <v>542</v>
      </c>
    </row>
    <row r="238" spans="1:11" ht="12.75">
      <c r="A238" s="177">
        <v>233</v>
      </c>
      <c r="B238" s="175" t="s">
        <v>3574</v>
      </c>
      <c r="C238" s="175" t="s">
        <v>3573</v>
      </c>
      <c r="D238" s="175" t="s">
        <v>504</v>
      </c>
      <c r="E238" s="175" t="s">
        <v>839</v>
      </c>
      <c r="F238" s="179">
        <v>102777600</v>
      </c>
      <c r="G238" s="178">
        <f t="shared" si="3"/>
        <v>72906112.7808</v>
      </c>
      <c r="H238" s="175" t="s">
        <v>1114</v>
      </c>
      <c r="I238" s="175" t="s">
        <v>891</v>
      </c>
      <c r="J238" s="175" t="s">
        <v>612</v>
      </c>
      <c r="K238" s="175" t="s">
        <v>700</v>
      </c>
    </row>
    <row r="239" spans="1:11" ht="12.75">
      <c r="A239" s="177">
        <v>234</v>
      </c>
      <c r="B239" s="175" t="s">
        <v>3572</v>
      </c>
      <c r="C239" s="175" t="s">
        <v>812</v>
      </c>
      <c r="D239" s="175" t="s">
        <v>504</v>
      </c>
      <c r="E239" s="175" t="s">
        <v>839</v>
      </c>
      <c r="F239" s="179">
        <v>101776704</v>
      </c>
      <c r="G239" s="178">
        <f t="shared" si="3"/>
        <v>72196119.196032</v>
      </c>
      <c r="H239" s="175" t="s">
        <v>1114</v>
      </c>
      <c r="I239" s="175" t="s">
        <v>1201</v>
      </c>
      <c r="J239" s="175" t="s">
        <v>541</v>
      </c>
      <c r="K239" s="175" t="s">
        <v>542</v>
      </c>
    </row>
    <row r="240" spans="1:11" ht="12.75">
      <c r="A240" s="177">
        <v>235</v>
      </c>
      <c r="B240" s="175" t="s">
        <v>3571</v>
      </c>
      <c r="C240" s="175" t="s">
        <v>3570</v>
      </c>
      <c r="D240" s="175" t="s">
        <v>504</v>
      </c>
      <c r="E240" s="175" t="s">
        <v>839</v>
      </c>
      <c r="F240" s="179">
        <v>100829904</v>
      </c>
      <c r="G240" s="178">
        <f t="shared" si="3"/>
        <v>71524499.04163201</v>
      </c>
      <c r="H240" s="175" t="s">
        <v>1114</v>
      </c>
      <c r="I240" s="175" t="s">
        <v>1201</v>
      </c>
      <c r="J240" s="175" t="s">
        <v>612</v>
      </c>
      <c r="K240" s="175" t="s">
        <v>700</v>
      </c>
    </row>
    <row r="241" spans="1:11" ht="12.75">
      <c r="A241" s="177">
        <v>236</v>
      </c>
      <c r="B241" s="175" t="s">
        <v>3569</v>
      </c>
      <c r="C241" s="175" t="s">
        <v>3568</v>
      </c>
      <c r="D241" s="175" t="s">
        <v>504</v>
      </c>
      <c r="E241" s="175" t="s">
        <v>839</v>
      </c>
      <c r="F241" s="179">
        <v>99424600</v>
      </c>
      <c r="G241" s="178">
        <f t="shared" si="3"/>
        <v>70527635.4068</v>
      </c>
      <c r="H241" s="175" t="s">
        <v>1114</v>
      </c>
      <c r="I241" s="175" t="s">
        <v>1201</v>
      </c>
      <c r="J241" s="175" t="s">
        <v>541</v>
      </c>
      <c r="K241" s="175" t="s">
        <v>542</v>
      </c>
    </row>
    <row r="242" spans="1:11" ht="12.75">
      <c r="A242" s="177">
        <v>237</v>
      </c>
      <c r="B242" s="175" t="s">
        <v>3567</v>
      </c>
      <c r="C242" s="175" t="s">
        <v>3566</v>
      </c>
      <c r="D242" s="175" t="s">
        <v>504</v>
      </c>
      <c r="E242" s="175" t="s">
        <v>839</v>
      </c>
      <c r="F242" s="179">
        <v>99315000</v>
      </c>
      <c r="G242" s="178">
        <f t="shared" si="3"/>
        <v>70449889.77000001</v>
      </c>
      <c r="H242" s="175" t="s">
        <v>1114</v>
      </c>
      <c r="I242" s="175" t="s">
        <v>2053</v>
      </c>
      <c r="J242" s="175" t="s">
        <v>541</v>
      </c>
      <c r="K242" s="175" t="s">
        <v>542</v>
      </c>
    </row>
    <row r="243" spans="1:11" ht="12.75">
      <c r="A243" s="177">
        <v>238</v>
      </c>
      <c r="B243" s="175" t="s">
        <v>3565</v>
      </c>
      <c r="C243" s="175" t="s">
        <v>3564</v>
      </c>
      <c r="D243" s="175" t="s">
        <v>504</v>
      </c>
      <c r="E243" s="175" t="s">
        <v>839</v>
      </c>
      <c r="F243" s="179">
        <v>98705000</v>
      </c>
      <c r="G243" s="178">
        <f t="shared" si="3"/>
        <v>70017181.39</v>
      </c>
      <c r="H243" s="175" t="s">
        <v>1114</v>
      </c>
      <c r="I243" s="175" t="s">
        <v>891</v>
      </c>
      <c r="J243" s="175" t="s">
        <v>612</v>
      </c>
      <c r="K243" s="175" t="s">
        <v>700</v>
      </c>
    </row>
    <row r="244" spans="1:11" ht="12.75">
      <c r="A244" s="177">
        <v>239</v>
      </c>
      <c r="B244" s="175" t="s">
        <v>3563</v>
      </c>
      <c r="C244" s="175" t="s">
        <v>3562</v>
      </c>
      <c r="D244" s="175" t="s">
        <v>504</v>
      </c>
      <c r="E244" s="175" t="s">
        <v>839</v>
      </c>
      <c r="F244" s="179">
        <v>97121000</v>
      </c>
      <c r="G244" s="178">
        <f t="shared" si="3"/>
        <v>68893558.318</v>
      </c>
      <c r="H244" s="175" t="s">
        <v>1114</v>
      </c>
      <c r="I244" s="175" t="s">
        <v>2053</v>
      </c>
      <c r="J244" s="175" t="s">
        <v>612</v>
      </c>
      <c r="K244" s="175" t="s">
        <v>700</v>
      </c>
    </row>
    <row r="245" spans="1:11" ht="12.75">
      <c r="A245" s="177">
        <v>240</v>
      </c>
      <c r="B245" s="175" t="s">
        <v>3561</v>
      </c>
      <c r="C245" s="175" t="s">
        <v>3560</v>
      </c>
      <c r="D245" s="175" t="s">
        <v>504</v>
      </c>
      <c r="E245" s="175" t="s">
        <v>839</v>
      </c>
      <c r="F245" s="179">
        <v>96977800</v>
      </c>
      <c r="G245" s="178">
        <f t="shared" si="3"/>
        <v>68791978.25240001</v>
      </c>
      <c r="H245" s="175" t="s">
        <v>1114</v>
      </c>
      <c r="I245" s="175" t="s">
        <v>891</v>
      </c>
      <c r="J245" s="175" t="s">
        <v>541</v>
      </c>
      <c r="K245" s="175" t="s">
        <v>542</v>
      </c>
    </row>
    <row r="246" spans="1:11" ht="12.75">
      <c r="A246" s="177">
        <v>241</v>
      </c>
      <c r="B246" s="175" t="s">
        <v>3559</v>
      </c>
      <c r="C246" s="175" t="s">
        <v>3558</v>
      </c>
      <c r="D246" s="175" t="s">
        <v>504</v>
      </c>
      <c r="E246" s="175" t="s">
        <v>839</v>
      </c>
      <c r="F246" s="179">
        <v>96894096</v>
      </c>
      <c r="G246" s="178">
        <f t="shared" si="3"/>
        <v>68732602.150368</v>
      </c>
      <c r="H246" s="175" t="s">
        <v>1114</v>
      </c>
      <c r="I246" s="175" t="s">
        <v>1201</v>
      </c>
      <c r="J246" s="175" t="s">
        <v>541</v>
      </c>
      <c r="K246" s="175" t="s">
        <v>542</v>
      </c>
    </row>
    <row r="247" spans="1:11" ht="12.75">
      <c r="A247" s="177">
        <v>242</v>
      </c>
      <c r="B247" s="175" t="s">
        <v>3557</v>
      </c>
      <c r="C247" s="175" t="s">
        <v>3556</v>
      </c>
      <c r="D247" s="175" t="s">
        <v>504</v>
      </c>
      <c r="E247" s="175" t="s">
        <v>839</v>
      </c>
      <c r="F247" s="179">
        <v>96493696</v>
      </c>
      <c r="G247" s="178">
        <f t="shared" si="3"/>
        <v>68448575.207168</v>
      </c>
      <c r="H247" s="175" t="s">
        <v>1114</v>
      </c>
      <c r="I247" s="175" t="s">
        <v>891</v>
      </c>
      <c r="J247" s="175" t="s">
        <v>884</v>
      </c>
      <c r="K247" s="175" t="s">
        <v>1944</v>
      </c>
    </row>
    <row r="248" spans="1:11" ht="12.75">
      <c r="A248" s="177">
        <v>243</v>
      </c>
      <c r="B248" s="175" t="s">
        <v>3555</v>
      </c>
      <c r="C248" s="175" t="s">
        <v>3554</v>
      </c>
      <c r="D248" s="175" t="s">
        <v>504</v>
      </c>
      <c r="E248" s="175" t="s">
        <v>839</v>
      </c>
      <c r="F248" s="179">
        <v>95782096</v>
      </c>
      <c r="G248" s="178">
        <f t="shared" si="3"/>
        <v>67943796.054368</v>
      </c>
      <c r="H248" s="175" t="s">
        <v>1114</v>
      </c>
      <c r="I248" s="175" t="s">
        <v>1201</v>
      </c>
      <c r="J248" s="175" t="s">
        <v>541</v>
      </c>
      <c r="K248" s="175" t="s">
        <v>542</v>
      </c>
    </row>
    <row r="249" spans="1:11" ht="12.75">
      <c r="A249" s="177">
        <v>244</v>
      </c>
      <c r="B249" s="175" t="s">
        <v>3553</v>
      </c>
      <c r="C249" s="175" t="s">
        <v>3552</v>
      </c>
      <c r="D249" s="175" t="s">
        <v>504</v>
      </c>
      <c r="E249" s="175" t="s">
        <v>839</v>
      </c>
      <c r="F249" s="179">
        <v>95424800</v>
      </c>
      <c r="G249" s="178">
        <f t="shared" si="3"/>
        <v>67690345.2784</v>
      </c>
      <c r="H249" s="175" t="s">
        <v>1114</v>
      </c>
      <c r="I249" s="175" t="s">
        <v>891</v>
      </c>
      <c r="J249" s="175" t="s">
        <v>541</v>
      </c>
      <c r="K249" s="175" t="s">
        <v>603</v>
      </c>
    </row>
    <row r="250" spans="1:11" ht="12.75">
      <c r="A250" s="177">
        <v>245</v>
      </c>
      <c r="B250" s="175" t="s">
        <v>3551</v>
      </c>
      <c r="C250" s="175" t="s">
        <v>3550</v>
      </c>
      <c r="D250" s="175" t="s">
        <v>504</v>
      </c>
      <c r="E250" s="175" t="s">
        <v>839</v>
      </c>
      <c r="F250" s="179">
        <v>94677000</v>
      </c>
      <c r="G250" s="178">
        <f t="shared" si="3"/>
        <v>67159887.36600001</v>
      </c>
      <c r="H250" s="175" t="s">
        <v>1114</v>
      </c>
      <c r="I250" s="175" t="s">
        <v>1201</v>
      </c>
      <c r="J250" s="175" t="s">
        <v>884</v>
      </c>
      <c r="K250" s="175" t="s">
        <v>1948</v>
      </c>
    </row>
    <row r="251" spans="1:11" ht="12.75">
      <c r="A251" s="177">
        <v>246</v>
      </c>
      <c r="B251" s="175" t="s">
        <v>3549</v>
      </c>
      <c r="C251" s="175" t="s">
        <v>3548</v>
      </c>
      <c r="D251" s="175" t="s">
        <v>504</v>
      </c>
      <c r="E251" s="175" t="s">
        <v>839</v>
      </c>
      <c r="F251" s="179">
        <v>94665296</v>
      </c>
      <c r="G251" s="178">
        <f t="shared" si="3"/>
        <v>67151585.039968</v>
      </c>
      <c r="H251" s="175" t="s">
        <v>1114</v>
      </c>
      <c r="I251" s="175" t="s">
        <v>1201</v>
      </c>
      <c r="J251" s="175" t="s">
        <v>541</v>
      </c>
      <c r="K251" s="175" t="s">
        <v>603</v>
      </c>
    </row>
    <row r="252" spans="1:11" ht="12.75">
      <c r="A252" s="177">
        <v>247</v>
      </c>
      <c r="B252" s="175" t="s">
        <v>3547</v>
      </c>
      <c r="C252" s="175" t="s">
        <v>896</v>
      </c>
      <c r="D252" s="175" t="s">
        <v>504</v>
      </c>
      <c r="E252" s="175" t="s">
        <v>839</v>
      </c>
      <c r="F252" s="179">
        <v>93822400</v>
      </c>
      <c r="G252" s="178">
        <f t="shared" si="3"/>
        <v>66553670.019200005</v>
      </c>
      <c r="H252" s="175" t="s">
        <v>1114</v>
      </c>
      <c r="I252" s="175" t="s">
        <v>891</v>
      </c>
      <c r="J252" s="175" t="s">
        <v>541</v>
      </c>
      <c r="K252" s="175" t="s">
        <v>542</v>
      </c>
    </row>
    <row r="253" spans="1:11" ht="12.75">
      <c r="A253" s="177">
        <v>248</v>
      </c>
      <c r="B253" s="175" t="s">
        <v>3546</v>
      </c>
      <c r="C253" s="175" t="s">
        <v>3545</v>
      </c>
      <c r="D253" s="175" t="s">
        <v>504</v>
      </c>
      <c r="E253" s="175" t="s">
        <v>839</v>
      </c>
      <c r="F253" s="179">
        <v>92887000</v>
      </c>
      <c r="G253" s="178">
        <f t="shared" si="3"/>
        <v>65890136.546000004</v>
      </c>
      <c r="H253" s="175" t="s">
        <v>1114</v>
      </c>
      <c r="I253" s="175" t="s">
        <v>1201</v>
      </c>
      <c r="J253" s="175" t="s">
        <v>541</v>
      </c>
      <c r="K253" s="175" t="s">
        <v>542</v>
      </c>
    </row>
    <row r="254" spans="1:11" ht="12.75">
      <c r="A254" s="177">
        <v>249</v>
      </c>
      <c r="B254" s="175" t="s">
        <v>3544</v>
      </c>
      <c r="C254" s="175" t="s">
        <v>3543</v>
      </c>
      <c r="D254" s="175" t="s">
        <v>504</v>
      </c>
      <c r="E254" s="175" t="s">
        <v>839</v>
      </c>
      <c r="F254" s="179">
        <v>92817200</v>
      </c>
      <c r="G254" s="178">
        <f t="shared" si="3"/>
        <v>65840623.3576</v>
      </c>
      <c r="H254" s="175" t="s">
        <v>1114</v>
      </c>
      <c r="I254" s="175" t="s">
        <v>1201</v>
      </c>
      <c r="J254" s="175" t="s">
        <v>541</v>
      </c>
      <c r="K254" s="175" t="s">
        <v>542</v>
      </c>
    </row>
    <row r="255" spans="1:11" ht="12.75">
      <c r="A255" s="177">
        <v>250</v>
      </c>
      <c r="B255" s="175" t="s">
        <v>3542</v>
      </c>
      <c r="C255" s="175" t="s">
        <v>3541</v>
      </c>
      <c r="D255" s="175" t="s">
        <v>504</v>
      </c>
      <c r="E255" s="175" t="s">
        <v>839</v>
      </c>
      <c r="F255" s="179">
        <v>92602200</v>
      </c>
      <c r="G255" s="178">
        <f t="shared" si="3"/>
        <v>65688111.387600005</v>
      </c>
      <c r="H255" s="175" t="s">
        <v>1114</v>
      </c>
      <c r="I255" s="175" t="s">
        <v>3540</v>
      </c>
      <c r="J255" s="175" t="s">
        <v>884</v>
      </c>
      <c r="K255" s="175" t="s">
        <v>1944</v>
      </c>
    </row>
    <row r="256" spans="1:11" ht="12.75">
      <c r="A256" s="177">
        <v>251</v>
      </c>
      <c r="B256" s="175" t="s">
        <v>3539</v>
      </c>
      <c r="C256" s="175" t="s">
        <v>3538</v>
      </c>
      <c r="D256" s="175" t="s">
        <v>504</v>
      </c>
      <c r="E256" s="175" t="s">
        <v>839</v>
      </c>
      <c r="F256" s="179">
        <v>92486400</v>
      </c>
      <c r="G256" s="178">
        <f t="shared" si="3"/>
        <v>65605967.7312</v>
      </c>
      <c r="H256" s="175" t="s">
        <v>1114</v>
      </c>
      <c r="I256" s="175" t="s">
        <v>1201</v>
      </c>
      <c r="J256" s="175" t="s">
        <v>541</v>
      </c>
      <c r="K256" s="175" t="s">
        <v>603</v>
      </c>
    </row>
    <row r="257" spans="1:11" ht="12.75">
      <c r="A257" s="177">
        <v>252</v>
      </c>
      <c r="B257" s="175" t="s">
        <v>3537</v>
      </c>
      <c r="C257" s="175" t="s">
        <v>3780</v>
      </c>
      <c r="D257" s="175" t="s">
        <v>504</v>
      </c>
      <c r="E257" s="175" t="s">
        <v>839</v>
      </c>
      <c r="F257" s="179">
        <v>91507496</v>
      </c>
      <c r="G257" s="178">
        <f t="shared" si="3"/>
        <v>64911574.347568005</v>
      </c>
      <c r="H257" s="175" t="s">
        <v>1114</v>
      </c>
      <c r="I257" s="175" t="s">
        <v>2053</v>
      </c>
      <c r="J257" s="175" t="s">
        <v>884</v>
      </c>
      <c r="K257" s="175" t="s">
        <v>1948</v>
      </c>
    </row>
    <row r="258" spans="1:11" ht="12.75">
      <c r="A258" s="177">
        <v>253</v>
      </c>
      <c r="B258" s="175" t="s">
        <v>3779</v>
      </c>
      <c r="C258" s="175" t="s">
        <v>3778</v>
      </c>
      <c r="D258" s="175" t="s">
        <v>504</v>
      </c>
      <c r="E258" s="175" t="s">
        <v>839</v>
      </c>
      <c r="F258" s="179">
        <v>91469496</v>
      </c>
      <c r="G258" s="178">
        <f t="shared" si="3"/>
        <v>64884618.743568</v>
      </c>
      <c r="H258" s="175" t="s">
        <v>1114</v>
      </c>
      <c r="I258" s="175" t="s">
        <v>1201</v>
      </c>
      <c r="J258" s="175" t="s">
        <v>541</v>
      </c>
      <c r="K258" s="175" t="s">
        <v>603</v>
      </c>
    </row>
    <row r="259" spans="1:11" ht="12.75">
      <c r="A259" s="177">
        <v>254</v>
      </c>
      <c r="B259" s="175" t="s">
        <v>3777</v>
      </c>
      <c r="C259" s="175" t="s">
        <v>3776</v>
      </c>
      <c r="D259" s="175" t="s">
        <v>504</v>
      </c>
      <c r="E259" s="175" t="s">
        <v>839</v>
      </c>
      <c r="F259" s="179">
        <v>91203304</v>
      </c>
      <c r="G259" s="178">
        <f t="shared" si="3"/>
        <v>64695793.318832</v>
      </c>
      <c r="H259" s="175" t="s">
        <v>1114</v>
      </c>
      <c r="I259" s="175" t="s">
        <v>1201</v>
      </c>
      <c r="J259" s="175" t="s">
        <v>541</v>
      </c>
      <c r="K259" s="175" t="s">
        <v>542</v>
      </c>
    </row>
    <row r="260" spans="1:11" ht="12.75">
      <c r="A260" s="177">
        <v>255</v>
      </c>
      <c r="B260" s="175" t="s">
        <v>3775</v>
      </c>
      <c r="C260" s="175" t="s">
        <v>3774</v>
      </c>
      <c r="D260" s="175" t="s">
        <v>504</v>
      </c>
      <c r="E260" s="175" t="s">
        <v>839</v>
      </c>
      <c r="F260" s="179">
        <v>91033504</v>
      </c>
      <c r="G260" s="178">
        <f t="shared" si="3"/>
        <v>64575344.330432005</v>
      </c>
      <c r="H260" s="175" t="s">
        <v>1114</v>
      </c>
      <c r="I260" s="175" t="s">
        <v>2053</v>
      </c>
      <c r="J260" s="175" t="s">
        <v>612</v>
      </c>
      <c r="K260" s="175" t="s">
        <v>700</v>
      </c>
    </row>
    <row r="261" spans="1:11" ht="12.75">
      <c r="A261" s="177">
        <v>256</v>
      </c>
      <c r="B261" s="175" t="s">
        <v>3773</v>
      </c>
      <c r="C261" s="175" t="s">
        <v>3527</v>
      </c>
      <c r="D261" s="175" t="s">
        <v>504</v>
      </c>
      <c r="E261" s="175" t="s">
        <v>839</v>
      </c>
      <c r="F261" s="179">
        <v>90826696</v>
      </c>
      <c r="G261" s="178">
        <f t="shared" si="3"/>
        <v>64428643.42116801</v>
      </c>
      <c r="H261" s="175" t="s">
        <v>1114</v>
      </c>
      <c r="I261" s="175" t="s">
        <v>891</v>
      </c>
      <c r="J261" s="175" t="s">
        <v>541</v>
      </c>
      <c r="K261" s="175" t="s">
        <v>603</v>
      </c>
    </row>
    <row r="262" spans="1:11" ht="12.75">
      <c r="A262" s="177">
        <v>257</v>
      </c>
      <c r="B262" s="175" t="s">
        <v>3526</v>
      </c>
      <c r="C262" s="175" t="s">
        <v>3525</v>
      </c>
      <c r="D262" s="175" t="s">
        <v>504</v>
      </c>
      <c r="E262" s="175" t="s">
        <v>839</v>
      </c>
      <c r="F262" s="179">
        <v>90176304</v>
      </c>
      <c r="G262" s="178">
        <f aca="true" t="shared" si="4" ref="G262:G325">F262*0.709358</f>
        <v>63967282.652832</v>
      </c>
      <c r="H262" s="175" t="s">
        <v>1114</v>
      </c>
      <c r="I262" s="175" t="s">
        <v>1201</v>
      </c>
      <c r="J262" s="175" t="s">
        <v>612</v>
      </c>
      <c r="K262" s="175" t="s">
        <v>700</v>
      </c>
    </row>
    <row r="263" spans="1:11" ht="12.75">
      <c r="A263" s="177">
        <v>258</v>
      </c>
      <c r="B263" s="175" t="s">
        <v>3524</v>
      </c>
      <c r="C263" s="175" t="s">
        <v>3523</v>
      </c>
      <c r="D263" s="175" t="s">
        <v>504</v>
      </c>
      <c r="E263" s="175" t="s">
        <v>839</v>
      </c>
      <c r="F263" s="179">
        <v>89955496</v>
      </c>
      <c r="G263" s="178">
        <f t="shared" si="4"/>
        <v>63810650.731568</v>
      </c>
      <c r="H263" s="175" t="s">
        <v>1114</v>
      </c>
      <c r="I263" s="175" t="s">
        <v>1201</v>
      </c>
      <c r="J263" s="175" t="s">
        <v>541</v>
      </c>
      <c r="K263" s="175" t="s">
        <v>542</v>
      </c>
    </row>
    <row r="264" spans="1:11" ht="12.75">
      <c r="A264" s="177">
        <v>259</v>
      </c>
      <c r="B264" s="175" t="s">
        <v>3522</v>
      </c>
      <c r="C264" s="175" t="s">
        <v>3521</v>
      </c>
      <c r="D264" s="175" t="s">
        <v>504</v>
      </c>
      <c r="E264" s="175" t="s">
        <v>839</v>
      </c>
      <c r="F264" s="179">
        <v>87005000</v>
      </c>
      <c r="G264" s="178">
        <f t="shared" si="4"/>
        <v>61717692.79000001</v>
      </c>
      <c r="H264" s="175" t="s">
        <v>1114</v>
      </c>
      <c r="I264" s="175" t="s">
        <v>1201</v>
      </c>
      <c r="J264" s="175" t="s">
        <v>541</v>
      </c>
      <c r="K264" s="175" t="s">
        <v>542</v>
      </c>
    </row>
    <row r="265" spans="1:11" ht="12.75">
      <c r="A265" s="177">
        <v>260</v>
      </c>
      <c r="B265" s="175" t="s">
        <v>3520</v>
      </c>
      <c r="C265" s="175" t="s">
        <v>3519</v>
      </c>
      <c r="D265" s="175" t="s">
        <v>504</v>
      </c>
      <c r="E265" s="175" t="s">
        <v>839</v>
      </c>
      <c r="F265" s="179">
        <v>86663104</v>
      </c>
      <c r="G265" s="178">
        <f t="shared" si="4"/>
        <v>61475166.127232</v>
      </c>
      <c r="H265" s="175" t="s">
        <v>1114</v>
      </c>
      <c r="I265" s="175" t="s">
        <v>1201</v>
      </c>
      <c r="J265" s="175" t="s">
        <v>541</v>
      </c>
      <c r="K265" s="175" t="s">
        <v>542</v>
      </c>
    </row>
    <row r="266" spans="1:11" ht="12.75">
      <c r="A266" s="177">
        <v>261</v>
      </c>
      <c r="B266" s="175" t="s">
        <v>3518</v>
      </c>
      <c r="C266" s="175" t="s">
        <v>3517</v>
      </c>
      <c r="D266" s="175" t="s">
        <v>504</v>
      </c>
      <c r="E266" s="175" t="s">
        <v>839</v>
      </c>
      <c r="F266" s="179">
        <v>86304600</v>
      </c>
      <c r="G266" s="178">
        <f t="shared" si="4"/>
        <v>61220858.4468</v>
      </c>
      <c r="H266" s="175" t="s">
        <v>1114</v>
      </c>
      <c r="I266" s="175" t="s">
        <v>2053</v>
      </c>
      <c r="J266" s="175" t="s">
        <v>884</v>
      </c>
      <c r="K266" s="175" t="s">
        <v>1944</v>
      </c>
    </row>
    <row r="267" spans="1:11" ht="12.75">
      <c r="A267" s="177">
        <v>262</v>
      </c>
      <c r="B267" s="175" t="s">
        <v>3516</v>
      </c>
      <c r="C267" s="175" t="s">
        <v>3268</v>
      </c>
      <c r="D267" s="175" t="s">
        <v>504</v>
      </c>
      <c r="E267" s="175" t="s">
        <v>839</v>
      </c>
      <c r="F267" s="179">
        <v>86180296</v>
      </c>
      <c r="G267" s="178">
        <f t="shared" si="4"/>
        <v>61132682.409968</v>
      </c>
      <c r="H267" s="175" t="s">
        <v>1114</v>
      </c>
      <c r="I267" s="175" t="s">
        <v>1201</v>
      </c>
      <c r="J267" s="175" t="s">
        <v>541</v>
      </c>
      <c r="K267" s="175" t="s">
        <v>542</v>
      </c>
    </row>
    <row r="268" spans="1:11" ht="12.75">
      <c r="A268" s="177">
        <v>263</v>
      </c>
      <c r="B268" s="175" t="s">
        <v>3267</v>
      </c>
      <c r="C268" s="175" t="s">
        <v>3266</v>
      </c>
      <c r="D268" s="175" t="s">
        <v>504</v>
      </c>
      <c r="E268" s="175" t="s">
        <v>839</v>
      </c>
      <c r="F268" s="179">
        <v>85341104</v>
      </c>
      <c r="G268" s="178">
        <f t="shared" si="4"/>
        <v>60537394.85123201</v>
      </c>
      <c r="H268" s="175" t="s">
        <v>1114</v>
      </c>
      <c r="I268" s="175" t="s">
        <v>891</v>
      </c>
      <c r="J268" s="175" t="s">
        <v>884</v>
      </c>
      <c r="K268" s="175" t="s">
        <v>1944</v>
      </c>
    </row>
    <row r="269" spans="1:11" ht="12.75">
      <c r="A269" s="177">
        <v>264</v>
      </c>
      <c r="B269" s="175" t="s">
        <v>3265</v>
      </c>
      <c r="C269" s="175" t="s">
        <v>3264</v>
      </c>
      <c r="D269" s="175" t="s">
        <v>504</v>
      </c>
      <c r="E269" s="175" t="s">
        <v>839</v>
      </c>
      <c r="F269" s="179">
        <v>84899904</v>
      </c>
      <c r="G269" s="178">
        <f t="shared" si="4"/>
        <v>60224426.10163201</v>
      </c>
      <c r="H269" s="175" t="s">
        <v>1114</v>
      </c>
      <c r="I269" s="175" t="s">
        <v>1201</v>
      </c>
      <c r="J269" s="175" t="s">
        <v>541</v>
      </c>
      <c r="K269" s="175" t="s">
        <v>542</v>
      </c>
    </row>
    <row r="270" spans="1:11" ht="12.75">
      <c r="A270" s="177">
        <v>265</v>
      </c>
      <c r="B270" s="175" t="s">
        <v>3263</v>
      </c>
      <c r="C270" s="175" t="s">
        <v>3262</v>
      </c>
      <c r="D270" s="175" t="s">
        <v>504</v>
      </c>
      <c r="E270" s="175" t="s">
        <v>839</v>
      </c>
      <c r="F270" s="179">
        <v>84417096</v>
      </c>
      <c r="G270" s="178">
        <f t="shared" si="4"/>
        <v>59881942.384368</v>
      </c>
      <c r="H270" s="175" t="s">
        <v>1114</v>
      </c>
      <c r="I270" s="175" t="s">
        <v>1201</v>
      </c>
      <c r="J270" s="175" t="s">
        <v>541</v>
      </c>
      <c r="K270" s="175" t="s">
        <v>542</v>
      </c>
    </row>
    <row r="271" spans="1:11" ht="12.75">
      <c r="A271" s="177">
        <v>266</v>
      </c>
      <c r="B271" s="175" t="s">
        <v>3261</v>
      </c>
      <c r="C271" s="175" t="s">
        <v>3260</v>
      </c>
      <c r="D271" s="175" t="s">
        <v>504</v>
      </c>
      <c r="E271" s="175" t="s">
        <v>839</v>
      </c>
      <c r="F271" s="179">
        <v>84241504</v>
      </c>
      <c r="G271" s="178">
        <f t="shared" si="4"/>
        <v>59757384.79443201</v>
      </c>
      <c r="H271" s="175" t="s">
        <v>1114</v>
      </c>
      <c r="I271" s="175" t="s">
        <v>1201</v>
      </c>
      <c r="J271" s="175" t="s">
        <v>884</v>
      </c>
      <c r="K271" s="175" t="s">
        <v>1944</v>
      </c>
    </row>
    <row r="272" spans="1:11" ht="12.75">
      <c r="A272" s="177">
        <v>267</v>
      </c>
      <c r="B272" s="175" t="s">
        <v>3259</v>
      </c>
      <c r="C272" s="175" t="s">
        <v>3258</v>
      </c>
      <c r="D272" s="175" t="s">
        <v>504</v>
      </c>
      <c r="E272" s="175" t="s">
        <v>839</v>
      </c>
      <c r="F272" s="179">
        <v>84080904</v>
      </c>
      <c r="G272" s="178">
        <f t="shared" si="4"/>
        <v>59643461.89963201</v>
      </c>
      <c r="H272" s="175" t="s">
        <v>1114</v>
      </c>
      <c r="I272" s="175" t="s">
        <v>2053</v>
      </c>
      <c r="J272" s="175" t="s">
        <v>612</v>
      </c>
      <c r="K272" s="175" t="s">
        <v>700</v>
      </c>
    </row>
    <row r="273" spans="1:11" ht="12.75">
      <c r="A273" s="177">
        <v>268</v>
      </c>
      <c r="B273" s="175" t="s">
        <v>3257</v>
      </c>
      <c r="C273" s="175" t="s">
        <v>3256</v>
      </c>
      <c r="D273" s="175" t="s">
        <v>504</v>
      </c>
      <c r="E273" s="175" t="s">
        <v>839</v>
      </c>
      <c r="F273" s="179">
        <v>83768400</v>
      </c>
      <c r="G273" s="178">
        <f t="shared" si="4"/>
        <v>59421784.6872</v>
      </c>
      <c r="H273" s="175" t="s">
        <v>1114</v>
      </c>
      <c r="I273" s="175" t="s">
        <v>891</v>
      </c>
      <c r="J273" s="175" t="s">
        <v>884</v>
      </c>
      <c r="K273" s="175" t="s">
        <v>1944</v>
      </c>
    </row>
    <row r="274" spans="1:11" ht="12.75">
      <c r="A274" s="177">
        <v>269</v>
      </c>
      <c r="B274" s="175" t="s">
        <v>3255</v>
      </c>
      <c r="C274" s="175" t="s">
        <v>3254</v>
      </c>
      <c r="D274" s="175" t="s">
        <v>504</v>
      </c>
      <c r="E274" s="175" t="s">
        <v>839</v>
      </c>
      <c r="F274" s="179">
        <v>83312104</v>
      </c>
      <c r="G274" s="178">
        <f t="shared" si="4"/>
        <v>59098107.469232</v>
      </c>
      <c r="H274" s="175" t="s">
        <v>1114</v>
      </c>
      <c r="I274" s="175" t="s">
        <v>1201</v>
      </c>
      <c r="J274" s="175" t="s">
        <v>612</v>
      </c>
      <c r="K274" s="175" t="s">
        <v>700</v>
      </c>
    </row>
    <row r="275" spans="1:11" ht="12.75">
      <c r="A275" s="177">
        <v>270</v>
      </c>
      <c r="B275" s="175" t="s">
        <v>3253</v>
      </c>
      <c r="C275" s="175" t="s">
        <v>3252</v>
      </c>
      <c r="D275" s="175" t="s">
        <v>610</v>
      </c>
      <c r="E275" s="175" t="s">
        <v>839</v>
      </c>
      <c r="F275" s="179">
        <v>83188112</v>
      </c>
      <c r="G275" s="178">
        <f t="shared" si="4"/>
        <v>59010152.752096005</v>
      </c>
      <c r="H275" s="175" t="s">
        <v>2413</v>
      </c>
      <c r="I275" s="175" t="s">
        <v>2413</v>
      </c>
      <c r="J275" s="175" t="s">
        <v>541</v>
      </c>
      <c r="K275" s="175" t="s">
        <v>542</v>
      </c>
    </row>
    <row r="276" spans="1:11" ht="12.75">
      <c r="A276" s="177">
        <v>271</v>
      </c>
      <c r="B276" s="175" t="s">
        <v>3251</v>
      </c>
      <c r="C276" s="175" t="s">
        <v>3250</v>
      </c>
      <c r="D276" s="175" t="s">
        <v>504</v>
      </c>
      <c r="E276" s="175" t="s">
        <v>839</v>
      </c>
      <c r="F276" s="179">
        <v>82837600</v>
      </c>
      <c r="G276" s="178">
        <f t="shared" si="4"/>
        <v>58761514.260800004</v>
      </c>
      <c r="H276" s="175" t="s">
        <v>1114</v>
      </c>
      <c r="I276" s="175" t="s">
        <v>2053</v>
      </c>
      <c r="J276" s="175" t="s">
        <v>541</v>
      </c>
      <c r="K276" s="175" t="s">
        <v>542</v>
      </c>
    </row>
    <row r="277" spans="1:11" ht="12.75">
      <c r="A277" s="177">
        <v>272</v>
      </c>
      <c r="B277" s="175" t="s">
        <v>3249</v>
      </c>
      <c r="C277" s="175" t="s">
        <v>3248</v>
      </c>
      <c r="D277" s="175" t="s">
        <v>504</v>
      </c>
      <c r="E277" s="175" t="s">
        <v>839</v>
      </c>
      <c r="F277" s="179">
        <v>82655096</v>
      </c>
      <c r="G277" s="178">
        <f t="shared" si="4"/>
        <v>58632053.588368006</v>
      </c>
      <c r="H277" s="175" t="s">
        <v>1114</v>
      </c>
      <c r="I277" s="175" t="s">
        <v>2413</v>
      </c>
      <c r="J277" s="175" t="s">
        <v>884</v>
      </c>
      <c r="K277" s="175" t="s">
        <v>1948</v>
      </c>
    </row>
    <row r="278" spans="1:11" ht="12.75">
      <c r="A278" s="177">
        <v>273</v>
      </c>
      <c r="B278" s="175" t="s">
        <v>3247</v>
      </c>
      <c r="C278" s="175" t="s">
        <v>3246</v>
      </c>
      <c r="D278" s="175" t="s">
        <v>504</v>
      </c>
      <c r="E278" s="175" t="s">
        <v>839</v>
      </c>
      <c r="F278" s="179">
        <v>81026000</v>
      </c>
      <c r="G278" s="178">
        <f t="shared" si="4"/>
        <v>57476441.308000006</v>
      </c>
      <c r="H278" s="175" t="s">
        <v>1114</v>
      </c>
      <c r="I278" s="175" t="s">
        <v>891</v>
      </c>
      <c r="J278" s="175" t="s">
        <v>541</v>
      </c>
      <c r="K278" s="175" t="s">
        <v>603</v>
      </c>
    </row>
    <row r="279" spans="1:11" ht="12.75">
      <c r="A279" s="177">
        <v>274</v>
      </c>
      <c r="B279" s="175" t="s">
        <v>3245</v>
      </c>
      <c r="C279" s="175" t="s">
        <v>3244</v>
      </c>
      <c r="D279" s="175" t="s">
        <v>504</v>
      </c>
      <c r="E279" s="175" t="s">
        <v>839</v>
      </c>
      <c r="F279" s="179">
        <v>80218296</v>
      </c>
      <c r="G279" s="178">
        <f t="shared" si="4"/>
        <v>56903490.013968006</v>
      </c>
      <c r="H279" s="175" t="s">
        <v>1114</v>
      </c>
      <c r="I279" s="175" t="s">
        <v>891</v>
      </c>
      <c r="J279" s="175" t="s">
        <v>541</v>
      </c>
      <c r="K279" s="175" t="s">
        <v>542</v>
      </c>
    </row>
    <row r="280" spans="1:11" ht="12.75">
      <c r="A280" s="177">
        <v>275</v>
      </c>
      <c r="B280" s="175" t="s">
        <v>3243</v>
      </c>
      <c r="C280" s="175" t="s">
        <v>3242</v>
      </c>
      <c r="D280" s="175" t="s">
        <v>504</v>
      </c>
      <c r="E280" s="175" t="s">
        <v>839</v>
      </c>
      <c r="F280" s="179">
        <v>80132104</v>
      </c>
      <c r="G280" s="178">
        <f t="shared" si="4"/>
        <v>56842349.029232</v>
      </c>
      <c r="H280" s="175" t="s">
        <v>1114</v>
      </c>
      <c r="I280" s="175" t="s">
        <v>891</v>
      </c>
      <c r="J280" s="175" t="s">
        <v>541</v>
      </c>
      <c r="K280" s="175" t="s">
        <v>542</v>
      </c>
    </row>
    <row r="281" spans="1:11" ht="12.75">
      <c r="A281" s="177">
        <v>276</v>
      </c>
      <c r="B281" s="175" t="s">
        <v>3241</v>
      </c>
      <c r="C281" s="175" t="s">
        <v>3240</v>
      </c>
      <c r="D281" s="175" t="s">
        <v>504</v>
      </c>
      <c r="E281" s="175" t="s">
        <v>839</v>
      </c>
      <c r="F281" s="179">
        <v>80017504</v>
      </c>
      <c r="G281" s="178">
        <f t="shared" si="4"/>
        <v>56761056.602432005</v>
      </c>
      <c r="H281" s="175" t="s">
        <v>1114</v>
      </c>
      <c r="I281" s="175" t="s">
        <v>1201</v>
      </c>
      <c r="J281" s="175" t="s">
        <v>612</v>
      </c>
      <c r="K281" s="175" t="s">
        <v>700</v>
      </c>
    </row>
    <row r="282" spans="1:11" ht="12.75">
      <c r="A282" s="177">
        <v>277</v>
      </c>
      <c r="B282" s="175" t="s">
        <v>3239</v>
      </c>
      <c r="C282" s="175" t="s">
        <v>3238</v>
      </c>
      <c r="D282" s="175" t="s">
        <v>504</v>
      </c>
      <c r="E282" s="175" t="s">
        <v>839</v>
      </c>
      <c r="F282" s="179">
        <v>79566200</v>
      </c>
      <c r="G282" s="178">
        <f t="shared" si="4"/>
        <v>56440920.4996</v>
      </c>
      <c r="H282" s="175" t="s">
        <v>1114</v>
      </c>
      <c r="I282" s="175" t="s">
        <v>891</v>
      </c>
      <c r="J282" s="175" t="s">
        <v>612</v>
      </c>
      <c r="K282" s="175" t="s">
        <v>700</v>
      </c>
    </row>
    <row r="283" spans="1:11" ht="12.75">
      <c r="A283" s="177">
        <v>278</v>
      </c>
      <c r="B283" s="175" t="s">
        <v>3237</v>
      </c>
      <c r="C283" s="175" t="s">
        <v>3236</v>
      </c>
      <c r="D283" s="175" t="s">
        <v>504</v>
      </c>
      <c r="E283" s="175" t="s">
        <v>839</v>
      </c>
      <c r="F283" s="179">
        <v>79536304</v>
      </c>
      <c r="G283" s="178">
        <f t="shared" si="4"/>
        <v>56419713.532832004</v>
      </c>
      <c r="H283" s="175" t="s">
        <v>1114</v>
      </c>
      <c r="I283" s="175" t="s">
        <v>1201</v>
      </c>
      <c r="J283" s="175" t="s">
        <v>884</v>
      </c>
      <c r="K283" s="175" t="s">
        <v>1948</v>
      </c>
    </row>
    <row r="284" spans="1:11" ht="12.75">
      <c r="A284" s="177">
        <v>279</v>
      </c>
      <c r="B284" s="175" t="s">
        <v>3235</v>
      </c>
      <c r="C284" s="175" t="s">
        <v>3234</v>
      </c>
      <c r="D284" s="175" t="s">
        <v>504</v>
      </c>
      <c r="E284" s="175" t="s">
        <v>839</v>
      </c>
      <c r="F284" s="179">
        <v>79519504</v>
      </c>
      <c r="G284" s="178">
        <f t="shared" si="4"/>
        <v>56407796.318432</v>
      </c>
      <c r="H284" s="175" t="s">
        <v>1114</v>
      </c>
      <c r="I284" s="175" t="s">
        <v>2053</v>
      </c>
      <c r="J284" s="175" t="s">
        <v>884</v>
      </c>
      <c r="K284" s="175" t="s">
        <v>1944</v>
      </c>
    </row>
    <row r="285" spans="1:11" ht="12.75">
      <c r="A285" s="177">
        <v>280</v>
      </c>
      <c r="B285" s="175" t="s">
        <v>3233</v>
      </c>
      <c r="C285" s="175" t="s">
        <v>3232</v>
      </c>
      <c r="D285" s="175" t="s">
        <v>504</v>
      </c>
      <c r="E285" s="175" t="s">
        <v>839</v>
      </c>
      <c r="F285" s="179">
        <v>78464696</v>
      </c>
      <c r="G285" s="178">
        <f t="shared" si="4"/>
        <v>55659559.825168006</v>
      </c>
      <c r="H285" s="175" t="s">
        <v>1114</v>
      </c>
      <c r="I285" s="175" t="s">
        <v>1201</v>
      </c>
      <c r="J285" s="175" t="s">
        <v>612</v>
      </c>
      <c r="K285" s="175" t="s">
        <v>700</v>
      </c>
    </row>
    <row r="286" spans="1:11" ht="12.75">
      <c r="A286" s="177">
        <v>281</v>
      </c>
      <c r="B286" s="175" t="s">
        <v>3231</v>
      </c>
      <c r="C286" s="175" t="s">
        <v>3230</v>
      </c>
      <c r="D286" s="175" t="s">
        <v>504</v>
      </c>
      <c r="E286" s="175" t="s">
        <v>839</v>
      </c>
      <c r="F286" s="179">
        <v>76566704</v>
      </c>
      <c r="G286" s="178">
        <f t="shared" si="4"/>
        <v>54313204.016032</v>
      </c>
      <c r="H286" s="175" t="s">
        <v>1114</v>
      </c>
      <c r="I286" s="175" t="s">
        <v>1201</v>
      </c>
      <c r="J286" s="175" t="s">
        <v>541</v>
      </c>
      <c r="K286" s="175" t="s">
        <v>498</v>
      </c>
    </row>
    <row r="287" spans="1:11" ht="12.75">
      <c r="A287" s="177">
        <v>282</v>
      </c>
      <c r="B287" s="175" t="s">
        <v>3229</v>
      </c>
      <c r="C287" s="175" t="s">
        <v>3228</v>
      </c>
      <c r="D287" s="175" t="s">
        <v>504</v>
      </c>
      <c r="E287" s="175" t="s">
        <v>839</v>
      </c>
      <c r="F287" s="179">
        <v>75861296</v>
      </c>
      <c r="G287" s="178">
        <f t="shared" si="4"/>
        <v>53812817.207968004</v>
      </c>
      <c r="H287" s="175" t="s">
        <v>1114</v>
      </c>
      <c r="I287" s="175" t="s">
        <v>1201</v>
      </c>
      <c r="J287" s="175" t="s">
        <v>612</v>
      </c>
      <c r="K287" s="175" t="s">
        <v>700</v>
      </c>
    </row>
    <row r="288" spans="1:11" ht="12.75">
      <c r="A288" s="177">
        <v>283</v>
      </c>
      <c r="B288" s="175" t="s">
        <v>3227</v>
      </c>
      <c r="C288" s="175" t="s">
        <v>3226</v>
      </c>
      <c r="D288" s="175" t="s">
        <v>504</v>
      </c>
      <c r="E288" s="175" t="s">
        <v>839</v>
      </c>
      <c r="F288" s="179">
        <v>75473296</v>
      </c>
      <c r="G288" s="178">
        <f t="shared" si="4"/>
        <v>53537586.303968005</v>
      </c>
      <c r="H288" s="175" t="s">
        <v>1114</v>
      </c>
      <c r="I288" s="175" t="s">
        <v>1201</v>
      </c>
      <c r="J288" s="175" t="s">
        <v>541</v>
      </c>
      <c r="K288" s="175" t="s">
        <v>603</v>
      </c>
    </row>
    <row r="289" spans="1:11" ht="12.75">
      <c r="A289" s="177">
        <v>284</v>
      </c>
      <c r="B289" s="175" t="s">
        <v>3225</v>
      </c>
      <c r="C289" s="175" t="s">
        <v>3224</v>
      </c>
      <c r="D289" s="175" t="s">
        <v>504</v>
      </c>
      <c r="E289" s="175" t="s">
        <v>839</v>
      </c>
      <c r="F289" s="179">
        <v>75114000</v>
      </c>
      <c r="G289" s="178">
        <f t="shared" si="4"/>
        <v>53282716.81200001</v>
      </c>
      <c r="H289" s="175" t="s">
        <v>1114</v>
      </c>
      <c r="I289" s="175" t="s">
        <v>1201</v>
      </c>
      <c r="J289" s="175" t="s">
        <v>541</v>
      </c>
      <c r="K289" s="175" t="s">
        <v>542</v>
      </c>
    </row>
    <row r="290" spans="1:11" ht="12.75">
      <c r="A290" s="177">
        <v>285</v>
      </c>
      <c r="B290" s="175" t="s">
        <v>3223</v>
      </c>
      <c r="C290" s="175" t="s">
        <v>3222</v>
      </c>
      <c r="D290" s="175" t="s">
        <v>504</v>
      </c>
      <c r="E290" s="175" t="s">
        <v>839</v>
      </c>
      <c r="F290" s="179">
        <v>74999296</v>
      </c>
      <c r="G290" s="178">
        <f t="shared" si="4"/>
        <v>53201350.611968</v>
      </c>
      <c r="H290" s="175" t="s">
        <v>1114</v>
      </c>
      <c r="I290" s="175" t="s">
        <v>891</v>
      </c>
      <c r="J290" s="175" t="s">
        <v>541</v>
      </c>
      <c r="K290" s="175" t="s">
        <v>542</v>
      </c>
    </row>
    <row r="291" spans="1:11" ht="12.75">
      <c r="A291" s="177">
        <v>286</v>
      </c>
      <c r="B291" s="175" t="s">
        <v>3221</v>
      </c>
      <c r="C291" s="175" t="s">
        <v>3220</v>
      </c>
      <c r="D291" s="175" t="s">
        <v>504</v>
      </c>
      <c r="E291" s="175" t="s">
        <v>839</v>
      </c>
      <c r="F291" s="179">
        <v>74844296</v>
      </c>
      <c r="G291" s="178">
        <f t="shared" si="4"/>
        <v>53091400.121968</v>
      </c>
      <c r="H291" s="175" t="s">
        <v>1114</v>
      </c>
      <c r="I291" s="175" t="s">
        <v>1201</v>
      </c>
      <c r="J291" s="175" t="s">
        <v>884</v>
      </c>
      <c r="K291" s="175" t="s">
        <v>1939</v>
      </c>
    </row>
    <row r="292" spans="1:11" ht="12.75">
      <c r="A292" s="177">
        <v>287</v>
      </c>
      <c r="B292" s="175" t="s">
        <v>3219</v>
      </c>
      <c r="C292" s="175" t="s">
        <v>3218</v>
      </c>
      <c r="D292" s="175" t="s">
        <v>504</v>
      </c>
      <c r="E292" s="175" t="s">
        <v>839</v>
      </c>
      <c r="F292" s="179">
        <v>74713400</v>
      </c>
      <c r="G292" s="178">
        <f t="shared" si="4"/>
        <v>52998547.997200005</v>
      </c>
      <c r="H292" s="175" t="s">
        <v>1114</v>
      </c>
      <c r="I292" s="175" t="s">
        <v>1201</v>
      </c>
      <c r="J292" s="175" t="s">
        <v>612</v>
      </c>
      <c r="K292" s="175" t="s">
        <v>700</v>
      </c>
    </row>
    <row r="293" spans="1:11" ht="12.75">
      <c r="A293" s="177">
        <v>288</v>
      </c>
      <c r="B293" s="175" t="s">
        <v>3462</v>
      </c>
      <c r="C293" s="175" t="s">
        <v>3461</v>
      </c>
      <c r="D293" s="175" t="s">
        <v>610</v>
      </c>
      <c r="E293" s="175" t="s">
        <v>839</v>
      </c>
      <c r="F293" s="179">
        <v>74591016</v>
      </c>
      <c r="G293" s="178">
        <f t="shared" si="4"/>
        <v>52911733.927728005</v>
      </c>
      <c r="H293" s="175" t="s">
        <v>2413</v>
      </c>
      <c r="I293" s="175" t="s">
        <v>2068</v>
      </c>
      <c r="J293" s="175" t="s">
        <v>541</v>
      </c>
      <c r="K293" s="175" t="s">
        <v>603</v>
      </c>
    </row>
    <row r="294" spans="1:11" ht="12.75">
      <c r="A294" s="177">
        <v>289</v>
      </c>
      <c r="B294" s="175" t="s">
        <v>3460</v>
      </c>
      <c r="C294" s="175" t="s">
        <v>3459</v>
      </c>
      <c r="D294" s="175" t="s">
        <v>504</v>
      </c>
      <c r="E294" s="175" t="s">
        <v>839</v>
      </c>
      <c r="F294" s="179">
        <v>74525104</v>
      </c>
      <c r="G294" s="178">
        <f t="shared" si="4"/>
        <v>52864978.723232</v>
      </c>
      <c r="H294" s="175" t="s">
        <v>1114</v>
      </c>
      <c r="I294" s="175" t="s">
        <v>1201</v>
      </c>
      <c r="J294" s="175" t="s">
        <v>541</v>
      </c>
      <c r="K294" s="175" t="s">
        <v>542</v>
      </c>
    </row>
    <row r="295" spans="1:11" ht="12.75">
      <c r="A295" s="177">
        <v>290</v>
      </c>
      <c r="B295" s="175" t="s">
        <v>3458</v>
      </c>
      <c r="C295" s="175" t="s">
        <v>3457</v>
      </c>
      <c r="D295" s="175" t="s">
        <v>610</v>
      </c>
      <c r="E295" s="175" t="s">
        <v>839</v>
      </c>
      <c r="F295" s="179">
        <v>73680640</v>
      </c>
      <c r="G295" s="178">
        <f t="shared" si="4"/>
        <v>52265951.429120004</v>
      </c>
      <c r="H295" s="175" t="s">
        <v>2413</v>
      </c>
      <c r="I295" s="175" t="s">
        <v>3456</v>
      </c>
      <c r="J295" s="175" t="s">
        <v>541</v>
      </c>
      <c r="K295" s="175" t="s">
        <v>603</v>
      </c>
    </row>
    <row r="296" spans="1:11" ht="12.75">
      <c r="A296" s="177">
        <v>291</v>
      </c>
      <c r="B296" s="175" t="s">
        <v>3455</v>
      </c>
      <c r="C296" s="175" t="s">
        <v>3454</v>
      </c>
      <c r="D296" s="175" t="s">
        <v>504</v>
      </c>
      <c r="E296" s="175" t="s">
        <v>839</v>
      </c>
      <c r="F296" s="179">
        <v>73216400</v>
      </c>
      <c r="G296" s="178">
        <f t="shared" si="4"/>
        <v>51936639.071200006</v>
      </c>
      <c r="H296" s="175" t="s">
        <v>1114</v>
      </c>
      <c r="I296" s="175" t="s">
        <v>891</v>
      </c>
      <c r="J296" s="175" t="s">
        <v>541</v>
      </c>
      <c r="K296" s="175" t="s">
        <v>542</v>
      </c>
    </row>
    <row r="297" spans="1:11" ht="12.75">
      <c r="A297" s="177">
        <v>292</v>
      </c>
      <c r="B297" s="175" t="s">
        <v>3453</v>
      </c>
      <c r="C297" s="175" t="s">
        <v>3452</v>
      </c>
      <c r="D297" s="175" t="s">
        <v>504</v>
      </c>
      <c r="E297" s="175" t="s">
        <v>839</v>
      </c>
      <c r="F297" s="179">
        <v>72700104</v>
      </c>
      <c r="G297" s="178">
        <f t="shared" si="4"/>
        <v>51570400.373232</v>
      </c>
      <c r="H297" s="175" t="s">
        <v>1114</v>
      </c>
      <c r="I297" s="175" t="s">
        <v>1201</v>
      </c>
      <c r="J297" s="175" t="s">
        <v>612</v>
      </c>
      <c r="K297" s="175" t="s">
        <v>700</v>
      </c>
    </row>
    <row r="298" spans="1:11" ht="12.75">
      <c r="A298" s="177">
        <v>293</v>
      </c>
      <c r="B298" s="175" t="s">
        <v>3451</v>
      </c>
      <c r="C298" s="175" t="s">
        <v>3450</v>
      </c>
      <c r="D298" s="175" t="s">
        <v>504</v>
      </c>
      <c r="E298" s="175" t="s">
        <v>839</v>
      </c>
      <c r="F298" s="179">
        <v>72122400</v>
      </c>
      <c r="G298" s="178">
        <f t="shared" si="4"/>
        <v>51160601.4192</v>
      </c>
      <c r="H298" s="175" t="s">
        <v>1114</v>
      </c>
      <c r="I298" s="175" t="s">
        <v>1201</v>
      </c>
      <c r="J298" s="175" t="s">
        <v>612</v>
      </c>
      <c r="K298" s="175" t="s">
        <v>700</v>
      </c>
    </row>
    <row r="299" spans="1:11" ht="12.75">
      <c r="A299" s="177">
        <v>294</v>
      </c>
      <c r="B299" s="175" t="s">
        <v>3449</v>
      </c>
      <c r="C299" s="175" t="s">
        <v>3448</v>
      </c>
      <c r="D299" s="175" t="s">
        <v>504</v>
      </c>
      <c r="E299" s="175" t="s">
        <v>839</v>
      </c>
      <c r="F299" s="179">
        <v>71017096</v>
      </c>
      <c r="G299" s="178">
        <f t="shared" si="4"/>
        <v>50376545.184368</v>
      </c>
      <c r="H299" s="175" t="s">
        <v>1114</v>
      </c>
      <c r="I299" s="175" t="s">
        <v>1201</v>
      </c>
      <c r="J299" s="175" t="s">
        <v>541</v>
      </c>
      <c r="K299" s="175" t="s">
        <v>542</v>
      </c>
    </row>
    <row r="300" spans="1:11" ht="12.75">
      <c r="A300" s="177">
        <v>295</v>
      </c>
      <c r="B300" s="175" t="s">
        <v>3447</v>
      </c>
      <c r="C300" s="175" t="s">
        <v>3446</v>
      </c>
      <c r="D300" s="175" t="s">
        <v>3445</v>
      </c>
      <c r="E300" s="175" t="s">
        <v>839</v>
      </c>
      <c r="F300" s="179">
        <v>70145600</v>
      </c>
      <c r="G300" s="178">
        <f t="shared" si="4"/>
        <v>49758342.5248</v>
      </c>
      <c r="H300" s="175" t="s">
        <v>1114</v>
      </c>
      <c r="I300" s="175" t="s">
        <v>1201</v>
      </c>
      <c r="J300" s="175" t="s">
        <v>541</v>
      </c>
      <c r="K300" s="175" t="s">
        <v>542</v>
      </c>
    </row>
    <row r="301" spans="1:11" ht="12.75">
      <c r="A301" s="177">
        <v>296</v>
      </c>
      <c r="B301" s="175" t="s">
        <v>3444</v>
      </c>
      <c r="C301" s="175" t="s">
        <v>3443</v>
      </c>
      <c r="D301" s="175" t="s">
        <v>504</v>
      </c>
      <c r="E301" s="175" t="s">
        <v>839</v>
      </c>
      <c r="F301" s="179">
        <v>69669800</v>
      </c>
      <c r="G301" s="178">
        <f t="shared" si="4"/>
        <v>49420829.988400005</v>
      </c>
      <c r="H301" s="175" t="s">
        <v>1114</v>
      </c>
      <c r="I301" s="175" t="s">
        <v>1201</v>
      </c>
      <c r="J301" s="175" t="s">
        <v>884</v>
      </c>
      <c r="K301" s="175" t="s">
        <v>1944</v>
      </c>
    </row>
    <row r="302" spans="1:11" ht="12.75">
      <c r="A302" s="177">
        <v>297</v>
      </c>
      <c r="B302" s="175" t="s">
        <v>3442</v>
      </c>
      <c r="C302" s="175" t="s">
        <v>3441</v>
      </c>
      <c r="D302" s="175" t="s">
        <v>504</v>
      </c>
      <c r="E302" s="175" t="s">
        <v>839</v>
      </c>
      <c r="F302" s="179">
        <v>69519800</v>
      </c>
      <c r="G302" s="178">
        <f t="shared" si="4"/>
        <v>49314426.2884</v>
      </c>
      <c r="H302" s="175" t="s">
        <v>1114</v>
      </c>
      <c r="I302" s="175" t="s">
        <v>1201</v>
      </c>
      <c r="J302" s="175" t="s">
        <v>541</v>
      </c>
      <c r="K302" s="175" t="s">
        <v>603</v>
      </c>
    </row>
    <row r="303" spans="1:11" ht="12.75">
      <c r="A303" s="177">
        <v>298</v>
      </c>
      <c r="B303" s="175" t="s">
        <v>3440</v>
      </c>
      <c r="C303" s="175" t="s">
        <v>3439</v>
      </c>
      <c r="D303" s="175" t="s">
        <v>504</v>
      </c>
      <c r="E303" s="175" t="s">
        <v>839</v>
      </c>
      <c r="F303" s="179">
        <v>69323504</v>
      </c>
      <c r="G303" s="178">
        <f t="shared" si="4"/>
        <v>49175182.150432006</v>
      </c>
      <c r="H303" s="175" t="s">
        <v>1114</v>
      </c>
      <c r="I303" s="175" t="s">
        <v>1201</v>
      </c>
      <c r="J303" s="175" t="s">
        <v>884</v>
      </c>
      <c r="K303" s="175" t="s">
        <v>1948</v>
      </c>
    </row>
    <row r="304" spans="1:11" ht="12.75">
      <c r="A304" s="177">
        <v>299</v>
      </c>
      <c r="B304" s="175" t="s">
        <v>3438</v>
      </c>
      <c r="C304" s="175" t="s">
        <v>3437</v>
      </c>
      <c r="D304" s="175" t="s">
        <v>504</v>
      </c>
      <c r="E304" s="175" t="s">
        <v>839</v>
      </c>
      <c r="F304" s="179">
        <v>69027200</v>
      </c>
      <c r="G304" s="178">
        <f t="shared" si="4"/>
        <v>48964996.5376</v>
      </c>
      <c r="H304" s="175" t="s">
        <v>1114</v>
      </c>
      <c r="I304" s="175" t="s">
        <v>3183</v>
      </c>
      <c r="J304" s="175" t="s">
        <v>541</v>
      </c>
      <c r="K304" s="175" t="s">
        <v>603</v>
      </c>
    </row>
    <row r="305" spans="1:11" ht="12.75">
      <c r="A305" s="177">
        <v>300</v>
      </c>
      <c r="B305" s="175" t="s">
        <v>3436</v>
      </c>
      <c r="C305" s="175" t="s">
        <v>3435</v>
      </c>
      <c r="D305" s="175" t="s">
        <v>504</v>
      </c>
      <c r="E305" s="175" t="s">
        <v>839</v>
      </c>
      <c r="F305" s="179">
        <v>68286904</v>
      </c>
      <c r="G305" s="178">
        <f t="shared" si="4"/>
        <v>48439861.647632</v>
      </c>
      <c r="H305" s="175" t="s">
        <v>1114</v>
      </c>
      <c r="I305" s="175" t="s">
        <v>1201</v>
      </c>
      <c r="J305" s="175" t="s">
        <v>541</v>
      </c>
      <c r="K305" s="175" t="s">
        <v>542</v>
      </c>
    </row>
    <row r="306" spans="1:11" ht="12.75">
      <c r="A306" s="177">
        <v>301</v>
      </c>
      <c r="B306" s="175" t="s">
        <v>3434</v>
      </c>
      <c r="C306" s="175" t="s">
        <v>3433</v>
      </c>
      <c r="D306" s="175" t="s">
        <v>504</v>
      </c>
      <c r="E306" s="175" t="s">
        <v>839</v>
      </c>
      <c r="F306" s="179">
        <v>68155600</v>
      </c>
      <c r="G306" s="178">
        <f t="shared" si="4"/>
        <v>48346720.1048</v>
      </c>
      <c r="H306" s="175" t="s">
        <v>1114</v>
      </c>
      <c r="I306" s="175" t="s">
        <v>1201</v>
      </c>
      <c r="J306" s="175" t="s">
        <v>612</v>
      </c>
      <c r="K306" s="175" t="s">
        <v>700</v>
      </c>
    </row>
    <row r="307" spans="1:11" ht="12.75">
      <c r="A307" s="177">
        <v>302</v>
      </c>
      <c r="B307" s="175" t="s">
        <v>3432</v>
      </c>
      <c r="C307" s="175" t="s">
        <v>3431</v>
      </c>
      <c r="D307" s="175" t="s">
        <v>504</v>
      </c>
      <c r="E307" s="175" t="s">
        <v>839</v>
      </c>
      <c r="F307" s="179">
        <v>68098704</v>
      </c>
      <c r="G307" s="178">
        <f t="shared" si="4"/>
        <v>48306360.472032</v>
      </c>
      <c r="H307" s="175" t="s">
        <v>1114</v>
      </c>
      <c r="I307" s="175" t="s">
        <v>1201</v>
      </c>
      <c r="J307" s="175" t="s">
        <v>541</v>
      </c>
      <c r="K307" s="175" t="s">
        <v>542</v>
      </c>
    </row>
    <row r="308" spans="1:11" ht="12.75">
      <c r="A308" s="177">
        <v>303</v>
      </c>
      <c r="B308" s="175" t="s">
        <v>3430</v>
      </c>
      <c r="C308" s="175" t="s">
        <v>3429</v>
      </c>
      <c r="D308" s="175" t="s">
        <v>605</v>
      </c>
      <c r="E308" s="175" t="s">
        <v>839</v>
      </c>
      <c r="F308" s="179">
        <v>68050904</v>
      </c>
      <c r="G308" s="178">
        <f t="shared" si="4"/>
        <v>48272453.159632005</v>
      </c>
      <c r="H308" s="175" t="s">
        <v>3428</v>
      </c>
      <c r="I308" s="175" t="s">
        <v>1201</v>
      </c>
      <c r="J308" s="175" t="s">
        <v>541</v>
      </c>
      <c r="K308" s="175" t="s">
        <v>542</v>
      </c>
    </row>
    <row r="309" spans="1:11" ht="12.75">
      <c r="A309" s="177">
        <v>304</v>
      </c>
      <c r="B309" s="175" t="s">
        <v>3427</v>
      </c>
      <c r="C309" s="175" t="s">
        <v>3426</v>
      </c>
      <c r="D309" s="175" t="s">
        <v>504</v>
      </c>
      <c r="E309" s="175" t="s">
        <v>839</v>
      </c>
      <c r="F309" s="179">
        <v>67908304</v>
      </c>
      <c r="G309" s="178">
        <f t="shared" si="4"/>
        <v>48171298.708832</v>
      </c>
      <c r="H309" s="175" t="s">
        <v>1114</v>
      </c>
      <c r="I309" s="175" t="s">
        <v>3148</v>
      </c>
      <c r="J309" s="175" t="s">
        <v>541</v>
      </c>
      <c r="K309" s="175" t="s">
        <v>603</v>
      </c>
    </row>
    <row r="310" spans="1:11" ht="12.75">
      <c r="A310" s="177">
        <v>305</v>
      </c>
      <c r="B310" s="175" t="s">
        <v>3425</v>
      </c>
      <c r="C310" s="175" t="s">
        <v>3424</v>
      </c>
      <c r="D310" s="175" t="s">
        <v>504</v>
      </c>
      <c r="E310" s="175" t="s">
        <v>839</v>
      </c>
      <c r="F310" s="179">
        <v>67612000</v>
      </c>
      <c r="G310" s="178">
        <f t="shared" si="4"/>
        <v>47961113.096</v>
      </c>
      <c r="H310" s="175" t="s">
        <v>1114</v>
      </c>
      <c r="I310" s="175" t="s">
        <v>2053</v>
      </c>
      <c r="J310" s="175" t="s">
        <v>541</v>
      </c>
      <c r="K310" s="175" t="s">
        <v>542</v>
      </c>
    </row>
    <row r="311" spans="1:11" ht="12.75">
      <c r="A311" s="177">
        <v>306</v>
      </c>
      <c r="B311" s="175" t="s">
        <v>3423</v>
      </c>
      <c r="C311" s="175" t="s">
        <v>3422</v>
      </c>
      <c r="D311" s="175" t="s">
        <v>504</v>
      </c>
      <c r="E311" s="175" t="s">
        <v>839</v>
      </c>
      <c r="F311" s="179">
        <v>66602896</v>
      </c>
      <c r="G311" s="178">
        <f t="shared" si="4"/>
        <v>47245297.100768</v>
      </c>
      <c r="H311" s="175" t="s">
        <v>1114</v>
      </c>
      <c r="I311" s="175" t="s">
        <v>891</v>
      </c>
      <c r="J311" s="175" t="s">
        <v>541</v>
      </c>
      <c r="K311" s="175" t="s">
        <v>542</v>
      </c>
    </row>
    <row r="312" spans="1:11" ht="12.75">
      <c r="A312" s="177">
        <v>307</v>
      </c>
      <c r="B312" s="175" t="s">
        <v>3421</v>
      </c>
      <c r="C312" s="175" t="s">
        <v>3420</v>
      </c>
      <c r="D312" s="175" t="s">
        <v>504</v>
      </c>
      <c r="E312" s="175" t="s">
        <v>839</v>
      </c>
      <c r="F312" s="179">
        <v>66078904</v>
      </c>
      <c r="G312" s="178">
        <f t="shared" si="4"/>
        <v>46873599.183632</v>
      </c>
      <c r="H312" s="175" t="s">
        <v>1114</v>
      </c>
      <c r="I312" s="175" t="s">
        <v>1201</v>
      </c>
      <c r="J312" s="175" t="s">
        <v>884</v>
      </c>
      <c r="K312" s="175" t="s">
        <v>1948</v>
      </c>
    </row>
    <row r="313" spans="1:11" ht="12.75">
      <c r="A313" s="177">
        <v>308</v>
      </c>
      <c r="B313" s="175" t="s">
        <v>3419</v>
      </c>
      <c r="C313" s="175" t="s">
        <v>3418</v>
      </c>
      <c r="D313" s="175" t="s">
        <v>504</v>
      </c>
      <c r="E313" s="175" t="s">
        <v>839</v>
      </c>
      <c r="F313" s="179">
        <v>66034600</v>
      </c>
      <c r="G313" s="178">
        <f t="shared" si="4"/>
        <v>46842171.786800005</v>
      </c>
      <c r="H313" s="175" t="s">
        <v>1114</v>
      </c>
      <c r="I313" s="175" t="s">
        <v>1201</v>
      </c>
      <c r="J313" s="175" t="s">
        <v>541</v>
      </c>
      <c r="K313" s="175" t="s">
        <v>542</v>
      </c>
    </row>
    <row r="314" spans="1:11" ht="12.75">
      <c r="A314" s="177">
        <v>309</v>
      </c>
      <c r="B314" s="175" t="s">
        <v>3417</v>
      </c>
      <c r="C314" s="175" t="s">
        <v>3416</v>
      </c>
      <c r="D314" s="175" t="s">
        <v>504</v>
      </c>
      <c r="E314" s="175" t="s">
        <v>839</v>
      </c>
      <c r="F314" s="179">
        <v>65924600</v>
      </c>
      <c r="G314" s="178">
        <f t="shared" si="4"/>
        <v>46764142.4068</v>
      </c>
      <c r="H314" s="175" t="s">
        <v>1114</v>
      </c>
      <c r="I314" s="175" t="s">
        <v>1201</v>
      </c>
      <c r="J314" s="175" t="s">
        <v>612</v>
      </c>
      <c r="K314" s="175" t="s">
        <v>700</v>
      </c>
    </row>
    <row r="315" spans="1:11" ht="12.75">
      <c r="A315" s="177">
        <v>310</v>
      </c>
      <c r="B315" s="175" t="s">
        <v>3415</v>
      </c>
      <c r="C315" s="175" t="s">
        <v>3414</v>
      </c>
      <c r="D315" s="175" t="s">
        <v>504</v>
      </c>
      <c r="E315" s="175" t="s">
        <v>839</v>
      </c>
      <c r="F315" s="179">
        <v>65083800</v>
      </c>
      <c r="G315" s="178">
        <f t="shared" si="4"/>
        <v>46167714.2004</v>
      </c>
      <c r="H315" s="175" t="s">
        <v>1114</v>
      </c>
      <c r="I315" s="175" t="s">
        <v>1201</v>
      </c>
      <c r="J315" s="175" t="s">
        <v>541</v>
      </c>
      <c r="K315" s="175" t="s">
        <v>542</v>
      </c>
    </row>
    <row r="316" spans="1:11" ht="12.75">
      <c r="A316" s="177">
        <v>311</v>
      </c>
      <c r="B316" s="175" t="s">
        <v>3413</v>
      </c>
      <c r="C316" s="175" t="s">
        <v>3660</v>
      </c>
      <c r="D316" s="175" t="s">
        <v>504</v>
      </c>
      <c r="E316" s="175" t="s">
        <v>839</v>
      </c>
      <c r="F316" s="179">
        <v>64966300</v>
      </c>
      <c r="G316" s="178">
        <f t="shared" si="4"/>
        <v>46084364.635400005</v>
      </c>
      <c r="H316" s="175" t="s">
        <v>1114</v>
      </c>
      <c r="I316" s="175" t="s">
        <v>2053</v>
      </c>
      <c r="J316" s="175" t="s">
        <v>884</v>
      </c>
      <c r="K316" s="175" t="s">
        <v>1944</v>
      </c>
    </row>
    <row r="317" spans="1:11" ht="12.75">
      <c r="A317" s="177">
        <v>312</v>
      </c>
      <c r="B317" s="175" t="s">
        <v>3659</v>
      </c>
      <c r="C317" s="175" t="s">
        <v>3658</v>
      </c>
      <c r="D317" s="175" t="s">
        <v>504</v>
      </c>
      <c r="E317" s="175" t="s">
        <v>839</v>
      </c>
      <c r="F317" s="179">
        <v>64503096</v>
      </c>
      <c r="G317" s="178">
        <f t="shared" si="4"/>
        <v>45755787.172368005</v>
      </c>
      <c r="H317" s="175" t="s">
        <v>1114</v>
      </c>
      <c r="I317" s="175" t="s">
        <v>3657</v>
      </c>
      <c r="J317" s="175" t="s">
        <v>541</v>
      </c>
      <c r="K317" s="175" t="s">
        <v>542</v>
      </c>
    </row>
    <row r="318" spans="1:11" ht="12.75">
      <c r="A318" s="177">
        <v>313</v>
      </c>
      <c r="B318" s="175" t="s">
        <v>3656</v>
      </c>
      <c r="C318" s="175" t="s">
        <v>3655</v>
      </c>
      <c r="D318" s="175" t="s">
        <v>504</v>
      </c>
      <c r="E318" s="175" t="s">
        <v>839</v>
      </c>
      <c r="F318" s="179">
        <v>64034896</v>
      </c>
      <c r="G318" s="178">
        <f t="shared" si="4"/>
        <v>45423665.756768</v>
      </c>
      <c r="H318" s="175" t="s">
        <v>1114</v>
      </c>
      <c r="I318" s="175" t="s">
        <v>2053</v>
      </c>
      <c r="J318" s="175" t="s">
        <v>541</v>
      </c>
      <c r="K318" s="175" t="s">
        <v>603</v>
      </c>
    </row>
    <row r="319" spans="1:11" ht="12.75">
      <c r="A319" s="177">
        <v>314</v>
      </c>
      <c r="B319" s="175" t="s">
        <v>3654</v>
      </c>
      <c r="C319" s="175" t="s">
        <v>3653</v>
      </c>
      <c r="D319" s="175" t="s">
        <v>504</v>
      </c>
      <c r="E319" s="175" t="s">
        <v>839</v>
      </c>
      <c r="F319" s="179">
        <v>63833600</v>
      </c>
      <c r="G319" s="178">
        <f t="shared" si="4"/>
        <v>45280874.8288</v>
      </c>
      <c r="H319" s="175" t="s">
        <v>1114</v>
      </c>
      <c r="I319" s="175" t="s">
        <v>891</v>
      </c>
      <c r="J319" s="175" t="s">
        <v>541</v>
      </c>
      <c r="K319" s="175" t="s">
        <v>542</v>
      </c>
    </row>
    <row r="320" spans="1:11" ht="12.75">
      <c r="A320" s="177">
        <v>315</v>
      </c>
      <c r="B320" s="175" t="s">
        <v>3652</v>
      </c>
      <c r="C320" s="175" t="s">
        <v>3651</v>
      </c>
      <c r="D320" s="175" t="s">
        <v>504</v>
      </c>
      <c r="E320" s="175" t="s">
        <v>839</v>
      </c>
      <c r="F320" s="179">
        <v>63605700</v>
      </c>
      <c r="G320" s="178">
        <f t="shared" si="4"/>
        <v>45119212.1406</v>
      </c>
      <c r="H320" s="175" t="s">
        <v>1114</v>
      </c>
      <c r="I320" s="175" t="s">
        <v>891</v>
      </c>
      <c r="J320" s="175" t="s">
        <v>884</v>
      </c>
      <c r="K320" s="175" t="s">
        <v>1944</v>
      </c>
    </row>
    <row r="321" spans="1:11" ht="12.75">
      <c r="A321" s="177">
        <v>316</v>
      </c>
      <c r="B321" s="175" t="s">
        <v>3403</v>
      </c>
      <c r="C321" s="175" t="s">
        <v>3402</v>
      </c>
      <c r="D321" s="175" t="s">
        <v>504</v>
      </c>
      <c r="E321" s="175" t="s">
        <v>839</v>
      </c>
      <c r="F321" s="179">
        <v>62872500</v>
      </c>
      <c r="G321" s="178">
        <f t="shared" si="4"/>
        <v>44599110.855000004</v>
      </c>
      <c r="H321" s="175" t="s">
        <v>1114</v>
      </c>
      <c r="I321" s="175" t="s">
        <v>2053</v>
      </c>
      <c r="J321" s="175" t="s">
        <v>541</v>
      </c>
      <c r="K321" s="175" t="s">
        <v>498</v>
      </c>
    </row>
    <row r="322" spans="1:11" ht="12.75">
      <c r="A322" s="177">
        <v>317</v>
      </c>
      <c r="B322" s="175" t="s">
        <v>3401</v>
      </c>
      <c r="C322" s="175" t="s">
        <v>3400</v>
      </c>
      <c r="D322" s="175" t="s">
        <v>504</v>
      </c>
      <c r="E322" s="175" t="s">
        <v>839</v>
      </c>
      <c r="F322" s="179">
        <v>62722700</v>
      </c>
      <c r="G322" s="178">
        <f t="shared" si="4"/>
        <v>44492849.0266</v>
      </c>
      <c r="H322" s="175" t="s">
        <v>1114</v>
      </c>
      <c r="I322" s="175" t="s">
        <v>2095</v>
      </c>
      <c r="J322" s="175" t="s">
        <v>541</v>
      </c>
      <c r="K322" s="175" t="s">
        <v>498</v>
      </c>
    </row>
    <row r="323" spans="1:11" ht="12.75">
      <c r="A323" s="177">
        <v>318</v>
      </c>
      <c r="B323" s="175" t="s">
        <v>3399</v>
      </c>
      <c r="C323" s="175" t="s">
        <v>3398</v>
      </c>
      <c r="D323" s="175" t="s">
        <v>504</v>
      </c>
      <c r="E323" s="175" t="s">
        <v>839</v>
      </c>
      <c r="F323" s="179">
        <v>62647400</v>
      </c>
      <c r="G323" s="178">
        <f t="shared" si="4"/>
        <v>44439434.369200006</v>
      </c>
      <c r="H323" s="175" t="s">
        <v>1114</v>
      </c>
      <c r="I323" s="175" t="s">
        <v>1201</v>
      </c>
      <c r="J323" s="175" t="s">
        <v>541</v>
      </c>
      <c r="K323" s="175" t="s">
        <v>542</v>
      </c>
    </row>
    <row r="324" spans="1:11" ht="12.75">
      <c r="A324" s="177">
        <v>319</v>
      </c>
      <c r="B324" s="175" t="s">
        <v>3397</v>
      </c>
      <c r="C324" s="175" t="s">
        <v>3396</v>
      </c>
      <c r="D324" s="175" t="s">
        <v>504</v>
      </c>
      <c r="E324" s="175" t="s">
        <v>839</v>
      </c>
      <c r="F324" s="179">
        <v>62595500</v>
      </c>
      <c r="G324" s="178">
        <f t="shared" si="4"/>
        <v>44402618.689</v>
      </c>
      <c r="H324" s="175" t="s">
        <v>1114</v>
      </c>
      <c r="I324" s="175" t="s">
        <v>836</v>
      </c>
      <c r="J324" s="175" t="s">
        <v>541</v>
      </c>
      <c r="K324" s="175" t="s">
        <v>542</v>
      </c>
    </row>
    <row r="325" spans="1:11" ht="12.75">
      <c r="A325" s="177">
        <v>320</v>
      </c>
      <c r="B325" s="175" t="s">
        <v>3395</v>
      </c>
      <c r="C325" s="175" t="s">
        <v>3394</v>
      </c>
      <c r="D325" s="175" t="s">
        <v>504</v>
      </c>
      <c r="E325" s="175" t="s">
        <v>839</v>
      </c>
      <c r="F325" s="179">
        <v>61725200</v>
      </c>
      <c r="G325" s="178">
        <f t="shared" si="4"/>
        <v>43785264.4216</v>
      </c>
      <c r="H325" s="175" t="s">
        <v>1114</v>
      </c>
      <c r="I325" s="175" t="s">
        <v>891</v>
      </c>
      <c r="J325" s="175" t="s">
        <v>541</v>
      </c>
      <c r="K325" s="175" t="s">
        <v>542</v>
      </c>
    </row>
    <row r="326" spans="1:11" ht="12.75">
      <c r="A326" s="177">
        <v>321</v>
      </c>
      <c r="B326" s="175" t="s">
        <v>3393</v>
      </c>
      <c r="C326" s="175" t="s">
        <v>3392</v>
      </c>
      <c r="D326" s="175" t="s">
        <v>504</v>
      </c>
      <c r="E326" s="175" t="s">
        <v>839</v>
      </c>
      <c r="F326" s="179">
        <v>61139100</v>
      </c>
      <c r="G326" s="178">
        <f aca="true" t="shared" si="5" ref="G326:G389">F326*0.709358</f>
        <v>43369509.6978</v>
      </c>
      <c r="H326" s="175" t="s">
        <v>1114</v>
      </c>
      <c r="I326" s="175" t="s">
        <v>1201</v>
      </c>
      <c r="J326" s="175" t="s">
        <v>541</v>
      </c>
      <c r="K326" s="175" t="s">
        <v>571</v>
      </c>
    </row>
    <row r="327" spans="1:11" ht="12.75">
      <c r="A327" s="177">
        <v>322</v>
      </c>
      <c r="B327" s="175" t="s">
        <v>3146</v>
      </c>
      <c r="C327" s="175" t="s">
        <v>3145</v>
      </c>
      <c r="D327" s="175" t="s">
        <v>504</v>
      </c>
      <c r="E327" s="175" t="s">
        <v>839</v>
      </c>
      <c r="F327" s="179">
        <v>61062600</v>
      </c>
      <c r="G327" s="178">
        <f t="shared" si="5"/>
        <v>43315243.8108</v>
      </c>
      <c r="H327" s="175" t="s">
        <v>1114</v>
      </c>
      <c r="I327" s="175" t="s">
        <v>891</v>
      </c>
      <c r="J327" s="175" t="s">
        <v>541</v>
      </c>
      <c r="K327" s="175" t="s">
        <v>542</v>
      </c>
    </row>
    <row r="328" spans="1:11" ht="12.75">
      <c r="A328" s="177">
        <v>323</v>
      </c>
      <c r="B328" s="175" t="s">
        <v>3144</v>
      </c>
      <c r="C328" s="175" t="s">
        <v>3143</v>
      </c>
      <c r="D328" s="175" t="s">
        <v>504</v>
      </c>
      <c r="E328" s="175" t="s">
        <v>839</v>
      </c>
      <c r="F328" s="179">
        <v>60985500</v>
      </c>
      <c r="G328" s="178">
        <f t="shared" si="5"/>
        <v>43260552.309</v>
      </c>
      <c r="H328" s="175" t="s">
        <v>1114</v>
      </c>
      <c r="I328" s="175" t="s">
        <v>2053</v>
      </c>
      <c r="J328" s="175" t="s">
        <v>612</v>
      </c>
      <c r="K328" s="175" t="s">
        <v>700</v>
      </c>
    </row>
    <row r="329" spans="1:11" ht="12.75">
      <c r="A329" s="177">
        <v>324</v>
      </c>
      <c r="B329" s="175" t="s">
        <v>3142</v>
      </c>
      <c r="C329" s="175" t="s">
        <v>3141</v>
      </c>
      <c r="D329" s="175" t="s">
        <v>504</v>
      </c>
      <c r="E329" s="175" t="s">
        <v>839</v>
      </c>
      <c r="F329" s="179">
        <v>60850000</v>
      </c>
      <c r="G329" s="178">
        <f t="shared" si="5"/>
        <v>43164434.300000004</v>
      </c>
      <c r="H329" s="175" t="s">
        <v>1114</v>
      </c>
      <c r="I329" s="175" t="s">
        <v>1201</v>
      </c>
      <c r="J329" s="175" t="s">
        <v>541</v>
      </c>
      <c r="K329" s="175" t="s">
        <v>542</v>
      </c>
    </row>
    <row r="330" spans="1:11" ht="12.75">
      <c r="A330" s="177">
        <v>325</v>
      </c>
      <c r="B330" s="175" t="s">
        <v>3140</v>
      </c>
      <c r="C330" s="175" t="s">
        <v>3139</v>
      </c>
      <c r="D330" s="175" t="s">
        <v>504</v>
      </c>
      <c r="E330" s="175" t="s">
        <v>839</v>
      </c>
      <c r="F330" s="179">
        <v>60293800</v>
      </c>
      <c r="G330" s="178">
        <f t="shared" si="5"/>
        <v>42769889.3804</v>
      </c>
      <c r="H330" s="175" t="s">
        <v>1114</v>
      </c>
      <c r="I330" s="175" t="s">
        <v>1201</v>
      </c>
      <c r="J330" s="175" t="s">
        <v>541</v>
      </c>
      <c r="K330" s="175" t="s">
        <v>542</v>
      </c>
    </row>
    <row r="331" spans="1:11" ht="12.75">
      <c r="A331" s="177">
        <v>326</v>
      </c>
      <c r="B331" s="175" t="s">
        <v>3138</v>
      </c>
      <c r="C331" s="175" t="s">
        <v>3137</v>
      </c>
      <c r="D331" s="175" t="s">
        <v>504</v>
      </c>
      <c r="E331" s="175" t="s">
        <v>839</v>
      </c>
      <c r="F331" s="179">
        <v>60278100</v>
      </c>
      <c r="G331" s="178">
        <f t="shared" si="5"/>
        <v>42758752.459800005</v>
      </c>
      <c r="H331" s="175" t="s">
        <v>1114</v>
      </c>
      <c r="I331" s="175" t="s">
        <v>3183</v>
      </c>
      <c r="J331" s="175" t="s">
        <v>884</v>
      </c>
      <c r="K331" s="175" t="s">
        <v>1944</v>
      </c>
    </row>
    <row r="332" spans="1:11" ht="12.75">
      <c r="A332" s="177">
        <v>327</v>
      </c>
      <c r="B332" s="175" t="s">
        <v>3136</v>
      </c>
      <c r="C332" s="175" t="s">
        <v>3135</v>
      </c>
      <c r="D332" s="175" t="s">
        <v>504</v>
      </c>
      <c r="E332" s="175" t="s">
        <v>839</v>
      </c>
      <c r="F332" s="179">
        <v>60264500</v>
      </c>
      <c r="G332" s="178">
        <f t="shared" si="5"/>
        <v>42749105.191</v>
      </c>
      <c r="H332" s="175" t="s">
        <v>1114</v>
      </c>
      <c r="I332" s="175" t="s">
        <v>891</v>
      </c>
      <c r="J332" s="175" t="s">
        <v>541</v>
      </c>
      <c r="K332" s="175" t="s">
        <v>542</v>
      </c>
    </row>
    <row r="333" spans="1:11" ht="12.75">
      <c r="A333" s="177">
        <v>328</v>
      </c>
      <c r="B333" s="175" t="s">
        <v>3134</v>
      </c>
      <c r="C333" s="175" t="s">
        <v>3133</v>
      </c>
      <c r="D333" s="175" t="s">
        <v>504</v>
      </c>
      <c r="E333" s="175" t="s">
        <v>839</v>
      </c>
      <c r="F333" s="179">
        <v>59241100</v>
      </c>
      <c r="G333" s="178">
        <f t="shared" si="5"/>
        <v>42023148.213800006</v>
      </c>
      <c r="H333" s="175" t="s">
        <v>1114</v>
      </c>
      <c r="I333" s="175" t="s">
        <v>1201</v>
      </c>
      <c r="J333" s="175" t="s">
        <v>612</v>
      </c>
      <c r="K333" s="175" t="s">
        <v>700</v>
      </c>
    </row>
    <row r="334" spans="1:11" ht="12.75">
      <c r="A334" s="177">
        <v>329</v>
      </c>
      <c r="B334" s="175" t="s">
        <v>3132</v>
      </c>
      <c r="C334" s="175" t="s">
        <v>3131</v>
      </c>
      <c r="D334" s="175" t="s">
        <v>504</v>
      </c>
      <c r="E334" s="175" t="s">
        <v>839</v>
      </c>
      <c r="F334" s="179">
        <v>58898300</v>
      </c>
      <c r="G334" s="178">
        <f t="shared" si="5"/>
        <v>41779980.2914</v>
      </c>
      <c r="H334" s="175" t="s">
        <v>1114</v>
      </c>
      <c r="I334" s="175" t="s">
        <v>891</v>
      </c>
      <c r="J334" s="175" t="s">
        <v>541</v>
      </c>
      <c r="K334" s="175" t="s">
        <v>603</v>
      </c>
    </row>
    <row r="335" spans="1:11" ht="12.75">
      <c r="A335" s="177">
        <v>330</v>
      </c>
      <c r="B335" s="175" t="s">
        <v>3130</v>
      </c>
      <c r="C335" s="175" t="s">
        <v>3129</v>
      </c>
      <c r="D335" s="175" t="s">
        <v>504</v>
      </c>
      <c r="E335" s="175" t="s">
        <v>839</v>
      </c>
      <c r="F335" s="179">
        <v>58516300</v>
      </c>
      <c r="G335" s="178">
        <f t="shared" si="5"/>
        <v>41509005.5354</v>
      </c>
      <c r="H335" s="175" t="s">
        <v>1114</v>
      </c>
      <c r="I335" s="175" t="s">
        <v>1201</v>
      </c>
      <c r="J335" s="175" t="s">
        <v>541</v>
      </c>
      <c r="K335" s="175" t="s">
        <v>603</v>
      </c>
    </row>
    <row r="336" spans="1:11" ht="12.75">
      <c r="A336" s="177">
        <v>331</v>
      </c>
      <c r="B336" s="175" t="s">
        <v>3128</v>
      </c>
      <c r="C336" s="175" t="s">
        <v>3127</v>
      </c>
      <c r="D336" s="175" t="s">
        <v>504</v>
      </c>
      <c r="E336" s="175" t="s">
        <v>839</v>
      </c>
      <c r="F336" s="179">
        <v>58233300</v>
      </c>
      <c r="G336" s="178">
        <f t="shared" si="5"/>
        <v>41308257.2214</v>
      </c>
      <c r="H336" s="175" t="s">
        <v>1114</v>
      </c>
      <c r="I336" s="175" t="s">
        <v>1201</v>
      </c>
      <c r="J336" s="175" t="s">
        <v>612</v>
      </c>
      <c r="K336" s="175" t="s">
        <v>700</v>
      </c>
    </row>
    <row r="337" spans="1:11" ht="12.75">
      <c r="A337" s="177">
        <v>332</v>
      </c>
      <c r="B337" s="175" t="s">
        <v>3126</v>
      </c>
      <c r="C337" s="175" t="s">
        <v>3125</v>
      </c>
      <c r="D337" s="175" t="s">
        <v>504</v>
      </c>
      <c r="E337" s="175" t="s">
        <v>839</v>
      </c>
      <c r="F337" s="179">
        <v>57794600</v>
      </c>
      <c r="G337" s="178">
        <f t="shared" si="5"/>
        <v>40997061.8668</v>
      </c>
      <c r="H337" s="175" t="s">
        <v>1114</v>
      </c>
      <c r="I337" s="175" t="s">
        <v>891</v>
      </c>
      <c r="J337" s="175" t="s">
        <v>541</v>
      </c>
      <c r="K337" s="175" t="s">
        <v>542</v>
      </c>
    </row>
    <row r="338" spans="1:11" ht="12.75">
      <c r="A338" s="177">
        <v>333</v>
      </c>
      <c r="B338" s="175" t="s">
        <v>3124</v>
      </c>
      <c r="C338" s="175" t="s">
        <v>3123</v>
      </c>
      <c r="D338" s="175" t="s">
        <v>504</v>
      </c>
      <c r="E338" s="175" t="s">
        <v>839</v>
      </c>
      <c r="F338" s="179">
        <v>57722000</v>
      </c>
      <c r="G338" s="178">
        <f t="shared" si="5"/>
        <v>40945562.476</v>
      </c>
      <c r="H338" s="175" t="s">
        <v>1114</v>
      </c>
      <c r="I338" s="175" t="s">
        <v>1201</v>
      </c>
      <c r="J338" s="175" t="s">
        <v>884</v>
      </c>
      <c r="K338" s="175" t="s">
        <v>1948</v>
      </c>
    </row>
    <row r="339" spans="1:11" ht="12.75">
      <c r="A339" s="177">
        <v>334</v>
      </c>
      <c r="B339" s="175" t="s">
        <v>3122</v>
      </c>
      <c r="C339" s="175" t="s">
        <v>3121</v>
      </c>
      <c r="D339" s="175" t="s">
        <v>504</v>
      </c>
      <c r="E339" s="175" t="s">
        <v>839</v>
      </c>
      <c r="F339" s="179">
        <v>57694300</v>
      </c>
      <c r="G339" s="178">
        <f t="shared" si="5"/>
        <v>40925913.2594</v>
      </c>
      <c r="H339" s="175" t="s">
        <v>1114</v>
      </c>
      <c r="I339" s="175" t="s">
        <v>891</v>
      </c>
      <c r="J339" s="175" t="s">
        <v>884</v>
      </c>
      <c r="K339" s="175" t="s">
        <v>1948</v>
      </c>
    </row>
    <row r="340" spans="1:11" ht="12.75">
      <c r="A340" s="177">
        <v>335</v>
      </c>
      <c r="B340" s="175" t="s">
        <v>3120</v>
      </c>
      <c r="C340" s="175" t="s">
        <v>3119</v>
      </c>
      <c r="D340" s="175" t="s">
        <v>504</v>
      </c>
      <c r="E340" s="175" t="s">
        <v>839</v>
      </c>
      <c r="F340" s="179">
        <v>57497700</v>
      </c>
      <c r="G340" s="178">
        <f t="shared" si="5"/>
        <v>40786453.476600006</v>
      </c>
      <c r="H340" s="175" t="s">
        <v>1114</v>
      </c>
      <c r="I340" s="175" t="s">
        <v>891</v>
      </c>
      <c r="J340" s="175" t="s">
        <v>612</v>
      </c>
      <c r="K340" s="175" t="s">
        <v>700</v>
      </c>
    </row>
    <row r="341" spans="1:11" ht="12.75">
      <c r="A341" s="177">
        <v>336</v>
      </c>
      <c r="B341" s="175" t="s">
        <v>3118</v>
      </c>
      <c r="C341" s="175" t="s">
        <v>3117</v>
      </c>
      <c r="D341" s="175" t="s">
        <v>504</v>
      </c>
      <c r="E341" s="175" t="s">
        <v>839</v>
      </c>
      <c r="F341" s="179">
        <v>57426800</v>
      </c>
      <c r="G341" s="178">
        <f t="shared" si="5"/>
        <v>40736159.9944</v>
      </c>
      <c r="H341" s="175" t="s">
        <v>1114</v>
      </c>
      <c r="I341" s="175" t="s">
        <v>1201</v>
      </c>
      <c r="J341" s="175" t="s">
        <v>541</v>
      </c>
      <c r="K341" s="175" t="s">
        <v>542</v>
      </c>
    </row>
    <row r="342" spans="1:11" ht="12.75">
      <c r="A342" s="177">
        <v>337</v>
      </c>
      <c r="B342" s="175" t="s">
        <v>3116</v>
      </c>
      <c r="C342" s="175" t="s">
        <v>3115</v>
      </c>
      <c r="D342" s="175" t="s">
        <v>504</v>
      </c>
      <c r="E342" s="175" t="s">
        <v>839</v>
      </c>
      <c r="F342" s="179">
        <v>57001100</v>
      </c>
      <c r="G342" s="178">
        <f t="shared" si="5"/>
        <v>40434186.293800004</v>
      </c>
      <c r="H342" s="175" t="s">
        <v>1114</v>
      </c>
      <c r="I342" s="175" t="s">
        <v>1201</v>
      </c>
      <c r="J342" s="175" t="s">
        <v>612</v>
      </c>
      <c r="K342" s="175" t="s">
        <v>700</v>
      </c>
    </row>
    <row r="343" spans="1:11" ht="12.75">
      <c r="A343" s="177">
        <v>338</v>
      </c>
      <c r="B343" s="175" t="s">
        <v>3114</v>
      </c>
      <c r="C343" s="175" t="s">
        <v>3113</v>
      </c>
      <c r="D343" s="175" t="s">
        <v>504</v>
      </c>
      <c r="E343" s="175" t="s">
        <v>839</v>
      </c>
      <c r="F343" s="179">
        <v>56992800</v>
      </c>
      <c r="G343" s="178">
        <f t="shared" si="5"/>
        <v>40428298.6224</v>
      </c>
      <c r="H343" s="175" t="s">
        <v>1114</v>
      </c>
      <c r="I343" s="175" t="s">
        <v>2053</v>
      </c>
      <c r="J343" s="175" t="s">
        <v>541</v>
      </c>
      <c r="K343" s="175" t="s">
        <v>603</v>
      </c>
    </row>
    <row r="344" spans="1:11" ht="12.75">
      <c r="A344" s="177">
        <v>339</v>
      </c>
      <c r="B344" s="175" t="s">
        <v>3112</v>
      </c>
      <c r="C344" s="175" t="s">
        <v>3111</v>
      </c>
      <c r="D344" s="175" t="s">
        <v>504</v>
      </c>
      <c r="E344" s="175" t="s">
        <v>839</v>
      </c>
      <c r="F344" s="179">
        <v>56410500</v>
      </c>
      <c r="G344" s="178">
        <f t="shared" si="5"/>
        <v>40015239.459</v>
      </c>
      <c r="H344" s="175" t="s">
        <v>1114</v>
      </c>
      <c r="I344" s="175" t="s">
        <v>1201</v>
      </c>
      <c r="J344" s="175" t="s">
        <v>541</v>
      </c>
      <c r="K344" s="175" t="s">
        <v>542</v>
      </c>
    </row>
    <row r="345" spans="1:11" ht="12.75">
      <c r="A345" s="177">
        <v>340</v>
      </c>
      <c r="B345" s="175" t="s">
        <v>3110</v>
      </c>
      <c r="C345" s="175" t="s">
        <v>3109</v>
      </c>
      <c r="D345" s="175" t="s">
        <v>504</v>
      </c>
      <c r="E345" s="175" t="s">
        <v>839</v>
      </c>
      <c r="F345" s="179">
        <v>55314300</v>
      </c>
      <c r="G345" s="178">
        <f t="shared" si="5"/>
        <v>39237641.2194</v>
      </c>
      <c r="H345" s="175" t="s">
        <v>1114</v>
      </c>
      <c r="I345" s="175" t="s">
        <v>891</v>
      </c>
      <c r="J345" s="175" t="s">
        <v>884</v>
      </c>
      <c r="K345" s="175" t="s">
        <v>1939</v>
      </c>
    </row>
    <row r="346" spans="1:11" ht="12.75">
      <c r="A346" s="177">
        <v>341</v>
      </c>
      <c r="B346" s="175" t="s">
        <v>3108</v>
      </c>
      <c r="C346" s="175" t="s">
        <v>3107</v>
      </c>
      <c r="D346" s="175" t="s">
        <v>504</v>
      </c>
      <c r="E346" s="175" t="s">
        <v>839</v>
      </c>
      <c r="F346" s="179">
        <v>54801400</v>
      </c>
      <c r="G346" s="178">
        <f t="shared" si="5"/>
        <v>38873811.501200005</v>
      </c>
      <c r="H346" s="175" t="s">
        <v>1114</v>
      </c>
      <c r="I346" s="175" t="s">
        <v>891</v>
      </c>
      <c r="J346" s="175" t="s">
        <v>541</v>
      </c>
      <c r="K346" s="175" t="s">
        <v>542</v>
      </c>
    </row>
    <row r="347" spans="1:11" ht="12.75">
      <c r="A347" s="177">
        <v>342</v>
      </c>
      <c r="B347" s="175" t="s">
        <v>3106</v>
      </c>
      <c r="C347" s="175" t="s">
        <v>3105</v>
      </c>
      <c r="D347" s="175" t="s">
        <v>3104</v>
      </c>
      <c r="E347" s="175" t="s">
        <v>839</v>
      </c>
      <c r="F347" s="179">
        <v>54660856</v>
      </c>
      <c r="G347" s="178">
        <f t="shared" si="5"/>
        <v>38774115.490448005</v>
      </c>
      <c r="H347" s="175" t="s">
        <v>2413</v>
      </c>
      <c r="I347" s="175" t="s">
        <v>2413</v>
      </c>
      <c r="J347" s="175" t="s">
        <v>541</v>
      </c>
      <c r="K347" s="175" t="s">
        <v>603</v>
      </c>
    </row>
    <row r="348" spans="1:11" ht="12.75">
      <c r="A348" s="177">
        <v>343</v>
      </c>
      <c r="B348" s="175" t="s">
        <v>3103</v>
      </c>
      <c r="C348" s="175" t="s">
        <v>3102</v>
      </c>
      <c r="D348" s="175" t="s">
        <v>504</v>
      </c>
      <c r="E348" s="175" t="s">
        <v>839</v>
      </c>
      <c r="F348" s="179">
        <v>54287800</v>
      </c>
      <c r="G348" s="178">
        <f t="shared" si="5"/>
        <v>38509485.2324</v>
      </c>
      <c r="H348" s="175" t="s">
        <v>1114</v>
      </c>
      <c r="I348" s="175" t="s">
        <v>1201</v>
      </c>
      <c r="J348" s="175" t="s">
        <v>541</v>
      </c>
      <c r="K348" s="175" t="s">
        <v>542</v>
      </c>
    </row>
    <row r="349" spans="1:11" ht="12.75">
      <c r="A349" s="177">
        <v>344</v>
      </c>
      <c r="B349" s="175" t="s">
        <v>3101</v>
      </c>
      <c r="C349" s="175" t="s">
        <v>3100</v>
      </c>
      <c r="D349" s="175" t="s">
        <v>504</v>
      </c>
      <c r="E349" s="175" t="s">
        <v>839</v>
      </c>
      <c r="F349" s="179">
        <v>54046800</v>
      </c>
      <c r="G349" s="178">
        <f t="shared" si="5"/>
        <v>38338529.9544</v>
      </c>
      <c r="H349" s="175" t="s">
        <v>1114</v>
      </c>
      <c r="I349" s="175" t="s">
        <v>1201</v>
      </c>
      <c r="J349" s="175" t="s">
        <v>541</v>
      </c>
      <c r="K349" s="175" t="s">
        <v>603</v>
      </c>
    </row>
    <row r="350" spans="1:11" ht="12.75">
      <c r="A350" s="177">
        <v>345</v>
      </c>
      <c r="B350" s="175" t="s">
        <v>3099</v>
      </c>
      <c r="C350" s="175" t="s">
        <v>3098</v>
      </c>
      <c r="D350" s="175" t="s">
        <v>504</v>
      </c>
      <c r="E350" s="175" t="s">
        <v>839</v>
      </c>
      <c r="F350" s="179">
        <v>53677900</v>
      </c>
      <c r="G350" s="178">
        <f t="shared" si="5"/>
        <v>38076847.788200006</v>
      </c>
      <c r="H350" s="175" t="s">
        <v>1114</v>
      </c>
      <c r="I350" s="175" t="s">
        <v>891</v>
      </c>
      <c r="J350" s="175" t="s">
        <v>541</v>
      </c>
      <c r="K350" s="175" t="s">
        <v>542</v>
      </c>
    </row>
    <row r="351" spans="1:11" ht="12.75">
      <c r="A351" s="177">
        <v>346</v>
      </c>
      <c r="B351" s="175" t="s">
        <v>3097</v>
      </c>
      <c r="C351" s="175" t="s">
        <v>3340</v>
      </c>
      <c r="D351" s="175" t="s">
        <v>504</v>
      </c>
      <c r="E351" s="175" t="s">
        <v>839</v>
      </c>
      <c r="F351" s="179">
        <v>53127000</v>
      </c>
      <c r="G351" s="178">
        <f t="shared" si="5"/>
        <v>37686062.466000006</v>
      </c>
      <c r="H351" s="175" t="s">
        <v>1114</v>
      </c>
      <c r="I351" s="175" t="s">
        <v>2053</v>
      </c>
      <c r="J351" s="175" t="s">
        <v>884</v>
      </c>
      <c r="K351" s="175" t="s">
        <v>1944</v>
      </c>
    </row>
    <row r="352" spans="1:11" ht="12.75">
      <c r="A352" s="177">
        <v>347</v>
      </c>
      <c r="B352" s="175" t="s">
        <v>3339</v>
      </c>
      <c r="C352" s="175" t="s">
        <v>3338</v>
      </c>
      <c r="D352" s="175" t="s">
        <v>504</v>
      </c>
      <c r="E352" s="175" t="s">
        <v>839</v>
      </c>
      <c r="F352" s="179">
        <v>52450500</v>
      </c>
      <c r="G352" s="178">
        <f t="shared" si="5"/>
        <v>37206181.779</v>
      </c>
      <c r="H352" s="175" t="s">
        <v>1114</v>
      </c>
      <c r="I352" s="175" t="s">
        <v>1201</v>
      </c>
      <c r="J352" s="175" t="s">
        <v>541</v>
      </c>
      <c r="K352" s="175" t="s">
        <v>542</v>
      </c>
    </row>
    <row r="353" spans="1:11" ht="12.75">
      <c r="A353" s="177">
        <v>348</v>
      </c>
      <c r="B353" s="175" t="s">
        <v>3337</v>
      </c>
      <c r="C353" s="175" t="s">
        <v>3336</v>
      </c>
      <c r="D353" s="175" t="s">
        <v>504</v>
      </c>
      <c r="E353" s="175" t="s">
        <v>839</v>
      </c>
      <c r="F353" s="179">
        <v>52203700</v>
      </c>
      <c r="G353" s="178">
        <f t="shared" si="5"/>
        <v>37031112.2246</v>
      </c>
      <c r="H353" s="175" t="s">
        <v>1114</v>
      </c>
      <c r="I353" s="175" t="s">
        <v>1201</v>
      </c>
      <c r="J353" s="175" t="s">
        <v>541</v>
      </c>
      <c r="K353" s="175" t="s">
        <v>542</v>
      </c>
    </row>
    <row r="354" spans="1:11" ht="12.75">
      <c r="A354" s="177">
        <v>349</v>
      </c>
      <c r="B354" s="175" t="s">
        <v>3335</v>
      </c>
      <c r="C354" s="175" t="s">
        <v>3334</v>
      </c>
      <c r="D354" s="175" t="s">
        <v>504</v>
      </c>
      <c r="E354" s="175" t="s">
        <v>839</v>
      </c>
      <c r="F354" s="179">
        <v>52020400</v>
      </c>
      <c r="G354" s="178">
        <f t="shared" si="5"/>
        <v>36901086.9032</v>
      </c>
      <c r="H354" s="175" t="s">
        <v>1114</v>
      </c>
      <c r="I354" s="175" t="s">
        <v>891</v>
      </c>
      <c r="J354" s="175" t="s">
        <v>884</v>
      </c>
      <c r="K354" s="175" t="s">
        <v>1944</v>
      </c>
    </row>
    <row r="355" spans="1:11" ht="12.75">
      <c r="A355" s="177">
        <v>350</v>
      </c>
      <c r="B355" s="175" t="s">
        <v>3333</v>
      </c>
      <c r="C355" s="175" t="s">
        <v>3332</v>
      </c>
      <c r="D355" s="175" t="s">
        <v>504</v>
      </c>
      <c r="E355" s="175" t="s">
        <v>839</v>
      </c>
      <c r="F355" s="179">
        <v>51949000</v>
      </c>
      <c r="G355" s="178">
        <f t="shared" si="5"/>
        <v>36850438.742</v>
      </c>
      <c r="H355" s="175" t="s">
        <v>1114</v>
      </c>
      <c r="I355" s="175" t="s">
        <v>891</v>
      </c>
      <c r="J355" s="175" t="s">
        <v>884</v>
      </c>
      <c r="K355" s="175" t="s">
        <v>1948</v>
      </c>
    </row>
    <row r="356" spans="1:11" ht="12.75">
      <c r="A356" s="177">
        <v>351</v>
      </c>
      <c r="B356" s="175" t="s">
        <v>3331</v>
      </c>
      <c r="C356" s="175" t="s">
        <v>3330</v>
      </c>
      <c r="D356" s="175" t="s">
        <v>504</v>
      </c>
      <c r="E356" s="175" t="s">
        <v>839</v>
      </c>
      <c r="F356" s="179">
        <v>51784700</v>
      </c>
      <c r="G356" s="178">
        <f t="shared" si="5"/>
        <v>36733891.222600006</v>
      </c>
      <c r="H356" s="175" t="s">
        <v>1114</v>
      </c>
      <c r="I356" s="175" t="s">
        <v>1201</v>
      </c>
      <c r="J356" s="175" t="s">
        <v>612</v>
      </c>
      <c r="K356" s="175" t="s">
        <v>700</v>
      </c>
    </row>
    <row r="357" spans="1:11" ht="12.75">
      <c r="A357" s="177">
        <v>352</v>
      </c>
      <c r="B357" s="175" t="s">
        <v>3329</v>
      </c>
      <c r="C357" s="175" t="s">
        <v>3328</v>
      </c>
      <c r="D357" s="175" t="s">
        <v>504</v>
      </c>
      <c r="E357" s="175" t="s">
        <v>839</v>
      </c>
      <c r="F357" s="179">
        <v>51528900</v>
      </c>
      <c r="G357" s="178">
        <f t="shared" si="5"/>
        <v>36552437.446200006</v>
      </c>
      <c r="H357" s="175" t="s">
        <v>1114</v>
      </c>
      <c r="I357" s="175" t="s">
        <v>891</v>
      </c>
      <c r="J357" s="175" t="s">
        <v>612</v>
      </c>
      <c r="K357" s="175" t="s">
        <v>700</v>
      </c>
    </row>
    <row r="358" spans="1:11" ht="12.75">
      <c r="A358" s="177">
        <v>353</v>
      </c>
      <c r="B358" s="175" t="s">
        <v>3327</v>
      </c>
      <c r="C358" s="175" t="s">
        <v>3326</v>
      </c>
      <c r="D358" s="175" t="s">
        <v>504</v>
      </c>
      <c r="E358" s="175" t="s">
        <v>839</v>
      </c>
      <c r="F358" s="179">
        <v>51483000</v>
      </c>
      <c r="G358" s="178">
        <f t="shared" si="5"/>
        <v>36519877.914000005</v>
      </c>
      <c r="H358" s="175" t="s">
        <v>1114</v>
      </c>
      <c r="I358" s="175" t="s">
        <v>1201</v>
      </c>
      <c r="J358" s="175" t="s">
        <v>541</v>
      </c>
      <c r="K358" s="175" t="s">
        <v>542</v>
      </c>
    </row>
    <row r="359" spans="1:11" ht="12.75">
      <c r="A359" s="177">
        <v>354</v>
      </c>
      <c r="B359" s="175" t="s">
        <v>3325</v>
      </c>
      <c r="C359" s="175" t="s">
        <v>3324</v>
      </c>
      <c r="D359" s="175" t="s">
        <v>504</v>
      </c>
      <c r="E359" s="175" t="s">
        <v>839</v>
      </c>
      <c r="F359" s="179">
        <v>50749500</v>
      </c>
      <c r="G359" s="178">
        <f t="shared" si="5"/>
        <v>35999563.821</v>
      </c>
      <c r="H359" s="175" t="s">
        <v>1114</v>
      </c>
      <c r="I359" s="175" t="s">
        <v>891</v>
      </c>
      <c r="J359" s="175" t="s">
        <v>884</v>
      </c>
      <c r="K359" s="175" t="s">
        <v>1944</v>
      </c>
    </row>
    <row r="360" spans="1:11" ht="12.75">
      <c r="A360" s="177">
        <v>355</v>
      </c>
      <c r="B360" s="175" t="s">
        <v>3323</v>
      </c>
      <c r="C360" s="175" t="s">
        <v>3322</v>
      </c>
      <c r="D360" s="175" t="s">
        <v>504</v>
      </c>
      <c r="E360" s="175" t="s">
        <v>839</v>
      </c>
      <c r="F360" s="179">
        <v>50688100</v>
      </c>
      <c r="G360" s="178">
        <f t="shared" si="5"/>
        <v>35956009.2398</v>
      </c>
      <c r="H360" s="175" t="s">
        <v>1114</v>
      </c>
      <c r="I360" s="175" t="s">
        <v>1201</v>
      </c>
      <c r="J360" s="175" t="s">
        <v>541</v>
      </c>
      <c r="K360" s="175" t="s">
        <v>542</v>
      </c>
    </row>
    <row r="361" spans="1:11" ht="12.75">
      <c r="A361" s="177">
        <v>356</v>
      </c>
      <c r="B361" s="175" t="s">
        <v>3321</v>
      </c>
      <c r="C361" s="175" t="s">
        <v>3320</v>
      </c>
      <c r="D361" s="175" t="s">
        <v>504</v>
      </c>
      <c r="E361" s="175" t="s">
        <v>839</v>
      </c>
      <c r="F361" s="179">
        <v>50667800</v>
      </c>
      <c r="G361" s="178">
        <f t="shared" si="5"/>
        <v>35941609.2724</v>
      </c>
      <c r="H361" s="175" t="s">
        <v>1114</v>
      </c>
      <c r="I361" s="175" t="s">
        <v>891</v>
      </c>
      <c r="J361" s="175" t="s">
        <v>541</v>
      </c>
      <c r="K361" s="175" t="s">
        <v>542</v>
      </c>
    </row>
    <row r="362" spans="1:11" ht="12.75">
      <c r="A362" s="177">
        <v>357</v>
      </c>
      <c r="B362" s="175" t="s">
        <v>3319</v>
      </c>
      <c r="C362" s="175" t="s">
        <v>3318</v>
      </c>
      <c r="D362" s="175" t="s">
        <v>504</v>
      </c>
      <c r="E362" s="175" t="s">
        <v>839</v>
      </c>
      <c r="F362" s="179">
        <v>50603000</v>
      </c>
      <c r="G362" s="178">
        <f t="shared" si="5"/>
        <v>35895642.874000005</v>
      </c>
      <c r="H362" s="175" t="s">
        <v>1114</v>
      </c>
      <c r="I362" s="175" t="s">
        <v>891</v>
      </c>
      <c r="J362" s="175" t="s">
        <v>884</v>
      </c>
      <c r="K362" s="175" t="s">
        <v>1944</v>
      </c>
    </row>
    <row r="363" spans="1:11" ht="12.75">
      <c r="A363" s="177">
        <v>358</v>
      </c>
      <c r="B363" s="175" t="s">
        <v>3317</v>
      </c>
      <c r="C363" s="175" t="s">
        <v>3316</v>
      </c>
      <c r="D363" s="175" t="s">
        <v>504</v>
      </c>
      <c r="E363" s="175" t="s">
        <v>839</v>
      </c>
      <c r="F363" s="179">
        <v>50589000</v>
      </c>
      <c r="G363" s="178">
        <f t="shared" si="5"/>
        <v>35885711.862</v>
      </c>
      <c r="H363" s="175" t="s">
        <v>1114</v>
      </c>
      <c r="I363" s="175" t="s">
        <v>3183</v>
      </c>
      <c r="J363" s="175" t="s">
        <v>612</v>
      </c>
      <c r="K363" s="175" t="s">
        <v>700</v>
      </c>
    </row>
    <row r="364" spans="1:11" ht="12.75">
      <c r="A364" s="177">
        <v>359</v>
      </c>
      <c r="B364" s="175" t="s">
        <v>3315</v>
      </c>
      <c r="C364" s="175" t="s">
        <v>3314</v>
      </c>
      <c r="D364" s="175" t="s">
        <v>570</v>
      </c>
      <c r="E364" s="175" t="s">
        <v>839</v>
      </c>
      <c r="F364" s="179">
        <v>50144200</v>
      </c>
      <c r="G364" s="178">
        <f t="shared" si="5"/>
        <v>35570189.4236</v>
      </c>
      <c r="H364" s="175" t="s">
        <v>1114</v>
      </c>
      <c r="I364" s="175" t="s">
        <v>891</v>
      </c>
      <c r="J364" s="175" t="s">
        <v>884</v>
      </c>
      <c r="K364" s="175" t="s">
        <v>1944</v>
      </c>
    </row>
    <row r="365" spans="1:11" ht="12.75">
      <c r="A365" s="177">
        <v>360</v>
      </c>
      <c r="B365" s="175" t="s">
        <v>3313</v>
      </c>
      <c r="C365" s="175" t="s">
        <v>3312</v>
      </c>
      <c r="D365" s="175" t="s">
        <v>504</v>
      </c>
      <c r="E365" s="175" t="s">
        <v>839</v>
      </c>
      <c r="F365" s="179">
        <v>49953400</v>
      </c>
      <c r="G365" s="178">
        <f t="shared" si="5"/>
        <v>35434843.9172</v>
      </c>
      <c r="H365" s="175" t="s">
        <v>1114</v>
      </c>
      <c r="I365" s="175" t="s">
        <v>891</v>
      </c>
      <c r="J365" s="175" t="s">
        <v>541</v>
      </c>
      <c r="K365" s="175" t="s">
        <v>542</v>
      </c>
    </row>
    <row r="366" spans="1:11" ht="12.75">
      <c r="A366" s="177">
        <v>361</v>
      </c>
      <c r="B366" s="175" t="s">
        <v>3311</v>
      </c>
      <c r="C366" s="175" t="s">
        <v>3310</v>
      </c>
      <c r="D366" s="175" t="s">
        <v>504</v>
      </c>
      <c r="E366" s="175" t="s">
        <v>839</v>
      </c>
      <c r="F366" s="179">
        <v>49673100</v>
      </c>
      <c r="G366" s="178">
        <f t="shared" si="5"/>
        <v>35236010.8698</v>
      </c>
      <c r="H366" s="175" t="s">
        <v>1114</v>
      </c>
      <c r="I366" s="175" t="s">
        <v>1201</v>
      </c>
      <c r="J366" s="175" t="s">
        <v>541</v>
      </c>
      <c r="K366" s="175" t="s">
        <v>603</v>
      </c>
    </row>
    <row r="367" spans="1:11" ht="12.75">
      <c r="A367" s="177">
        <v>362</v>
      </c>
      <c r="B367" s="175" t="s">
        <v>3309</v>
      </c>
      <c r="C367" s="175" t="s">
        <v>3308</v>
      </c>
      <c r="D367" s="175" t="s">
        <v>504</v>
      </c>
      <c r="E367" s="175" t="s">
        <v>839</v>
      </c>
      <c r="F367" s="179">
        <v>49546200</v>
      </c>
      <c r="G367" s="178">
        <f t="shared" si="5"/>
        <v>35145993.339600004</v>
      </c>
      <c r="H367" s="175" t="s">
        <v>1114</v>
      </c>
      <c r="I367" s="175" t="s">
        <v>1201</v>
      </c>
      <c r="J367" s="175" t="s">
        <v>884</v>
      </c>
      <c r="K367" s="175" t="s">
        <v>1948</v>
      </c>
    </row>
    <row r="368" spans="1:11" ht="12.75">
      <c r="A368" s="177">
        <v>363</v>
      </c>
      <c r="B368" s="175" t="s">
        <v>3307</v>
      </c>
      <c r="C368" s="175" t="s">
        <v>3306</v>
      </c>
      <c r="D368" s="175" t="s">
        <v>504</v>
      </c>
      <c r="E368" s="175" t="s">
        <v>839</v>
      </c>
      <c r="F368" s="179">
        <v>49496600</v>
      </c>
      <c r="G368" s="178">
        <f t="shared" si="5"/>
        <v>35110809.1828</v>
      </c>
      <c r="H368" s="175" t="s">
        <v>1114</v>
      </c>
      <c r="I368" s="175" t="s">
        <v>891</v>
      </c>
      <c r="J368" s="175" t="s">
        <v>541</v>
      </c>
      <c r="K368" s="175" t="s">
        <v>603</v>
      </c>
    </row>
    <row r="369" spans="1:11" ht="12.75">
      <c r="A369" s="177">
        <v>364</v>
      </c>
      <c r="B369" s="175" t="s">
        <v>3305</v>
      </c>
      <c r="C369" s="175" t="s">
        <v>3304</v>
      </c>
      <c r="D369" s="175" t="s">
        <v>504</v>
      </c>
      <c r="E369" s="175" t="s">
        <v>839</v>
      </c>
      <c r="F369" s="179">
        <v>49270200</v>
      </c>
      <c r="G369" s="178">
        <f t="shared" si="5"/>
        <v>34950210.5316</v>
      </c>
      <c r="H369" s="175" t="s">
        <v>1114</v>
      </c>
      <c r="I369" s="175" t="s">
        <v>1201</v>
      </c>
      <c r="J369" s="175" t="s">
        <v>884</v>
      </c>
      <c r="K369" s="175" t="s">
        <v>1948</v>
      </c>
    </row>
    <row r="370" spans="1:11" ht="12.75">
      <c r="A370" s="177">
        <v>365</v>
      </c>
      <c r="B370" s="175" t="s">
        <v>3303</v>
      </c>
      <c r="C370" s="175" t="s">
        <v>3302</v>
      </c>
      <c r="D370" s="175" t="s">
        <v>504</v>
      </c>
      <c r="E370" s="175" t="s">
        <v>839</v>
      </c>
      <c r="F370" s="179">
        <v>49236700</v>
      </c>
      <c r="G370" s="178">
        <f t="shared" si="5"/>
        <v>34926447.038600005</v>
      </c>
      <c r="H370" s="175" t="s">
        <v>1114</v>
      </c>
      <c r="I370" s="175" t="s">
        <v>891</v>
      </c>
      <c r="J370" s="175" t="s">
        <v>541</v>
      </c>
      <c r="K370" s="175" t="s">
        <v>542</v>
      </c>
    </row>
    <row r="371" spans="1:11" ht="12.75">
      <c r="A371" s="177">
        <v>366</v>
      </c>
      <c r="B371" s="175" t="s">
        <v>3301</v>
      </c>
      <c r="C371" s="175" t="s">
        <v>3300</v>
      </c>
      <c r="D371" s="175" t="s">
        <v>504</v>
      </c>
      <c r="E371" s="175" t="s">
        <v>839</v>
      </c>
      <c r="F371" s="179">
        <v>49176200</v>
      </c>
      <c r="G371" s="178">
        <f t="shared" si="5"/>
        <v>34883530.8796</v>
      </c>
      <c r="H371" s="175" t="s">
        <v>1114</v>
      </c>
      <c r="I371" s="175" t="s">
        <v>1201</v>
      </c>
      <c r="J371" s="175" t="s">
        <v>612</v>
      </c>
      <c r="K371" s="175" t="s">
        <v>700</v>
      </c>
    </row>
    <row r="372" spans="1:11" ht="12.75">
      <c r="A372" s="177">
        <v>367</v>
      </c>
      <c r="B372" s="175" t="s">
        <v>3299</v>
      </c>
      <c r="C372" s="175" t="s">
        <v>3298</v>
      </c>
      <c r="D372" s="175" t="s">
        <v>504</v>
      </c>
      <c r="E372" s="175" t="s">
        <v>839</v>
      </c>
      <c r="F372" s="179">
        <v>48847000</v>
      </c>
      <c r="G372" s="178">
        <f t="shared" si="5"/>
        <v>34650010.226</v>
      </c>
      <c r="H372" s="175" t="s">
        <v>1114</v>
      </c>
      <c r="I372" s="175" t="s">
        <v>1201</v>
      </c>
      <c r="J372" s="175" t="s">
        <v>541</v>
      </c>
      <c r="K372" s="175" t="s">
        <v>542</v>
      </c>
    </row>
    <row r="373" spans="1:11" ht="12.75">
      <c r="A373" s="177">
        <v>368</v>
      </c>
      <c r="B373" s="175" t="s">
        <v>3297</v>
      </c>
      <c r="C373" s="175" t="s">
        <v>3296</v>
      </c>
      <c r="D373" s="175" t="s">
        <v>504</v>
      </c>
      <c r="E373" s="175" t="s">
        <v>839</v>
      </c>
      <c r="F373" s="179">
        <v>48845400</v>
      </c>
      <c r="G373" s="178">
        <f t="shared" si="5"/>
        <v>34648875.2532</v>
      </c>
      <c r="H373" s="175" t="s">
        <v>1114</v>
      </c>
      <c r="I373" s="175" t="s">
        <v>891</v>
      </c>
      <c r="J373" s="175" t="s">
        <v>541</v>
      </c>
      <c r="K373" s="175" t="s">
        <v>603</v>
      </c>
    </row>
    <row r="374" spans="1:11" ht="12.75">
      <c r="A374" s="177">
        <v>369</v>
      </c>
      <c r="B374" s="175" t="s">
        <v>3295</v>
      </c>
      <c r="C374" s="175" t="s">
        <v>3294</v>
      </c>
      <c r="D374" s="175" t="s">
        <v>504</v>
      </c>
      <c r="E374" s="175" t="s">
        <v>839</v>
      </c>
      <c r="F374" s="179">
        <v>48808500</v>
      </c>
      <c r="G374" s="178">
        <f t="shared" si="5"/>
        <v>34622699.943</v>
      </c>
      <c r="H374" s="175" t="s">
        <v>1114</v>
      </c>
      <c r="I374" s="175" t="s">
        <v>1201</v>
      </c>
      <c r="J374" s="175" t="s">
        <v>541</v>
      </c>
      <c r="K374" s="175" t="s">
        <v>542</v>
      </c>
    </row>
    <row r="375" spans="1:11" ht="12.75">
      <c r="A375" s="177">
        <v>370</v>
      </c>
      <c r="B375" s="175" t="s">
        <v>3293</v>
      </c>
      <c r="C375" s="175" t="s">
        <v>3292</v>
      </c>
      <c r="D375" s="175" t="s">
        <v>504</v>
      </c>
      <c r="E375" s="175" t="s">
        <v>839</v>
      </c>
      <c r="F375" s="179">
        <v>48783200</v>
      </c>
      <c r="G375" s="178">
        <f t="shared" si="5"/>
        <v>34604753.185600005</v>
      </c>
      <c r="H375" s="175" t="s">
        <v>1114</v>
      </c>
      <c r="I375" s="175" t="s">
        <v>891</v>
      </c>
      <c r="J375" s="175" t="s">
        <v>884</v>
      </c>
      <c r="K375" s="175" t="s">
        <v>1944</v>
      </c>
    </row>
    <row r="376" spans="1:11" ht="12.75">
      <c r="A376" s="177">
        <v>371</v>
      </c>
      <c r="B376" s="175" t="s">
        <v>3291</v>
      </c>
      <c r="C376" s="175" t="s">
        <v>3290</v>
      </c>
      <c r="D376" s="175" t="s">
        <v>504</v>
      </c>
      <c r="E376" s="175" t="s">
        <v>839</v>
      </c>
      <c r="F376" s="179">
        <v>48740000</v>
      </c>
      <c r="G376" s="178">
        <f t="shared" si="5"/>
        <v>34574108.92</v>
      </c>
      <c r="H376" s="175" t="s">
        <v>1114</v>
      </c>
      <c r="I376" s="175" t="s">
        <v>1201</v>
      </c>
      <c r="J376" s="175" t="s">
        <v>541</v>
      </c>
      <c r="K376" s="175" t="s">
        <v>542</v>
      </c>
    </row>
    <row r="377" spans="1:11" ht="12.75">
      <c r="A377" s="177">
        <v>372</v>
      </c>
      <c r="B377" s="175" t="s">
        <v>3536</v>
      </c>
      <c r="C377" s="175" t="s">
        <v>3535</v>
      </c>
      <c r="D377" s="175" t="s">
        <v>504</v>
      </c>
      <c r="E377" s="175" t="s">
        <v>839</v>
      </c>
      <c r="F377" s="179">
        <v>48628900</v>
      </c>
      <c r="G377" s="178">
        <f t="shared" si="5"/>
        <v>34495299.2462</v>
      </c>
      <c r="H377" s="175" t="s">
        <v>1114</v>
      </c>
      <c r="I377" s="175" t="s">
        <v>1201</v>
      </c>
      <c r="J377" s="175" t="s">
        <v>541</v>
      </c>
      <c r="K377" s="175" t="s">
        <v>542</v>
      </c>
    </row>
    <row r="378" spans="1:11" ht="12.75">
      <c r="A378" s="177">
        <v>373</v>
      </c>
      <c r="B378" s="175" t="s">
        <v>3534</v>
      </c>
      <c r="C378" s="175" t="s">
        <v>3533</v>
      </c>
      <c r="D378" s="175" t="s">
        <v>504</v>
      </c>
      <c r="E378" s="175" t="s">
        <v>839</v>
      </c>
      <c r="F378" s="179">
        <v>47742100</v>
      </c>
      <c r="G378" s="178">
        <f t="shared" si="5"/>
        <v>33866240.5718</v>
      </c>
      <c r="H378" s="175" t="s">
        <v>1114</v>
      </c>
      <c r="I378" s="175" t="s">
        <v>1201</v>
      </c>
      <c r="J378" s="175" t="s">
        <v>541</v>
      </c>
      <c r="K378" s="175" t="s">
        <v>542</v>
      </c>
    </row>
    <row r="379" spans="1:11" ht="12.75">
      <c r="A379" s="177">
        <v>374</v>
      </c>
      <c r="B379" s="175" t="s">
        <v>3532</v>
      </c>
      <c r="C379" s="175" t="s">
        <v>3531</v>
      </c>
      <c r="D379" s="175" t="s">
        <v>504</v>
      </c>
      <c r="E379" s="175" t="s">
        <v>839</v>
      </c>
      <c r="F379" s="179">
        <v>47413100</v>
      </c>
      <c r="G379" s="178">
        <f t="shared" si="5"/>
        <v>33632861.7898</v>
      </c>
      <c r="H379" s="175" t="s">
        <v>1114</v>
      </c>
      <c r="I379" s="175" t="s">
        <v>1201</v>
      </c>
      <c r="J379" s="175" t="s">
        <v>612</v>
      </c>
      <c r="K379" s="175" t="s">
        <v>700</v>
      </c>
    </row>
    <row r="380" spans="1:11" ht="12.75">
      <c r="A380" s="177">
        <v>375</v>
      </c>
      <c r="B380" s="175" t="s">
        <v>3530</v>
      </c>
      <c r="C380" s="175" t="s">
        <v>3529</v>
      </c>
      <c r="D380" s="175" t="s">
        <v>504</v>
      </c>
      <c r="E380" s="175" t="s">
        <v>839</v>
      </c>
      <c r="F380" s="179">
        <v>47398900</v>
      </c>
      <c r="G380" s="178">
        <f t="shared" si="5"/>
        <v>33622788.9062</v>
      </c>
      <c r="H380" s="175" t="s">
        <v>1114</v>
      </c>
      <c r="I380" s="175" t="s">
        <v>1201</v>
      </c>
      <c r="J380" s="175" t="s">
        <v>541</v>
      </c>
      <c r="K380" s="175" t="s">
        <v>542</v>
      </c>
    </row>
    <row r="381" spans="1:11" ht="12.75">
      <c r="A381" s="177">
        <v>376</v>
      </c>
      <c r="B381" s="175" t="s">
        <v>3528</v>
      </c>
      <c r="C381" s="175" t="s">
        <v>3280</v>
      </c>
      <c r="D381" s="175" t="s">
        <v>504</v>
      </c>
      <c r="E381" s="175" t="s">
        <v>839</v>
      </c>
      <c r="F381" s="179">
        <v>47354300</v>
      </c>
      <c r="G381" s="178">
        <f t="shared" si="5"/>
        <v>33591151.539400004</v>
      </c>
      <c r="H381" s="175" t="s">
        <v>1114</v>
      </c>
      <c r="I381" s="175" t="s">
        <v>891</v>
      </c>
      <c r="J381" s="175" t="s">
        <v>541</v>
      </c>
      <c r="K381" s="175" t="s">
        <v>542</v>
      </c>
    </row>
    <row r="382" spans="1:11" ht="12.75">
      <c r="A382" s="177">
        <v>377</v>
      </c>
      <c r="B382" s="175" t="s">
        <v>3279</v>
      </c>
      <c r="C382" s="175" t="s">
        <v>3278</v>
      </c>
      <c r="D382" s="175" t="s">
        <v>504</v>
      </c>
      <c r="E382" s="175" t="s">
        <v>839</v>
      </c>
      <c r="F382" s="179">
        <v>46983900</v>
      </c>
      <c r="G382" s="178">
        <f t="shared" si="5"/>
        <v>33328405.336200003</v>
      </c>
      <c r="H382" s="175" t="s">
        <v>1114</v>
      </c>
      <c r="I382" s="175" t="s">
        <v>1201</v>
      </c>
      <c r="J382" s="175" t="s">
        <v>541</v>
      </c>
      <c r="K382" s="175" t="s">
        <v>603</v>
      </c>
    </row>
    <row r="383" spans="1:11" ht="12.75">
      <c r="A383" s="177">
        <v>378</v>
      </c>
      <c r="B383" s="175" t="s">
        <v>3277</v>
      </c>
      <c r="C383" s="175" t="s">
        <v>3276</v>
      </c>
      <c r="D383" s="175" t="s">
        <v>504</v>
      </c>
      <c r="E383" s="175" t="s">
        <v>839</v>
      </c>
      <c r="F383" s="179">
        <v>46501600</v>
      </c>
      <c r="G383" s="178">
        <f t="shared" si="5"/>
        <v>32986281.9728</v>
      </c>
      <c r="H383" s="175" t="s">
        <v>1114</v>
      </c>
      <c r="I383" s="175" t="s">
        <v>1201</v>
      </c>
      <c r="J383" s="175" t="s">
        <v>541</v>
      </c>
      <c r="K383" s="175" t="s">
        <v>542</v>
      </c>
    </row>
    <row r="384" spans="1:11" ht="12.75">
      <c r="A384" s="177">
        <v>379</v>
      </c>
      <c r="B384" s="175" t="s">
        <v>3275</v>
      </c>
      <c r="C384" s="175" t="s">
        <v>3274</v>
      </c>
      <c r="D384" s="175" t="s">
        <v>504</v>
      </c>
      <c r="E384" s="175" t="s">
        <v>839</v>
      </c>
      <c r="F384" s="179">
        <v>46381300</v>
      </c>
      <c r="G384" s="178">
        <f t="shared" si="5"/>
        <v>32900946.2054</v>
      </c>
      <c r="H384" s="175" t="s">
        <v>1114</v>
      </c>
      <c r="I384" s="175" t="s">
        <v>1201</v>
      </c>
      <c r="J384" s="175" t="s">
        <v>884</v>
      </c>
      <c r="K384" s="175" t="s">
        <v>1944</v>
      </c>
    </row>
    <row r="385" spans="1:11" ht="12.75">
      <c r="A385" s="177">
        <v>380</v>
      </c>
      <c r="B385" s="175" t="s">
        <v>3273</v>
      </c>
      <c r="C385" s="175" t="s">
        <v>787</v>
      </c>
      <c r="D385" s="175" t="s">
        <v>504</v>
      </c>
      <c r="E385" s="175" t="s">
        <v>839</v>
      </c>
      <c r="F385" s="179">
        <v>46231500</v>
      </c>
      <c r="G385" s="178">
        <f t="shared" si="5"/>
        <v>32794684.377</v>
      </c>
      <c r="H385" s="175" t="s">
        <v>1114</v>
      </c>
      <c r="I385" s="175" t="s">
        <v>1201</v>
      </c>
      <c r="J385" s="175" t="s">
        <v>884</v>
      </c>
      <c r="K385" s="175" t="s">
        <v>1944</v>
      </c>
    </row>
    <row r="386" spans="1:11" ht="12.75">
      <c r="A386" s="177">
        <v>381</v>
      </c>
      <c r="B386" s="175" t="s">
        <v>3272</v>
      </c>
      <c r="C386" s="175" t="s">
        <v>3271</v>
      </c>
      <c r="D386" s="175" t="s">
        <v>504</v>
      </c>
      <c r="E386" s="175" t="s">
        <v>839</v>
      </c>
      <c r="F386" s="179">
        <v>45813000</v>
      </c>
      <c r="G386" s="178">
        <f t="shared" si="5"/>
        <v>32497818.054</v>
      </c>
      <c r="H386" s="175" t="s">
        <v>1114</v>
      </c>
      <c r="I386" s="175" t="s">
        <v>2053</v>
      </c>
      <c r="J386" s="175" t="s">
        <v>884</v>
      </c>
      <c r="K386" s="175" t="s">
        <v>1939</v>
      </c>
    </row>
    <row r="387" spans="1:11" ht="12.75">
      <c r="A387" s="177">
        <v>382</v>
      </c>
      <c r="B387" s="175" t="s">
        <v>3270</v>
      </c>
      <c r="C387" s="175" t="s">
        <v>3269</v>
      </c>
      <c r="D387" s="175" t="s">
        <v>504</v>
      </c>
      <c r="E387" s="175" t="s">
        <v>839</v>
      </c>
      <c r="F387" s="179">
        <v>45786500</v>
      </c>
      <c r="G387" s="178">
        <f t="shared" si="5"/>
        <v>32479020.067</v>
      </c>
      <c r="H387" s="175" t="s">
        <v>1114</v>
      </c>
      <c r="I387" s="175" t="s">
        <v>1201</v>
      </c>
      <c r="J387" s="175" t="s">
        <v>541</v>
      </c>
      <c r="K387" s="175" t="s">
        <v>498</v>
      </c>
    </row>
    <row r="388" spans="1:11" ht="12.75">
      <c r="A388" s="177">
        <v>383</v>
      </c>
      <c r="B388" s="175" t="s">
        <v>3024</v>
      </c>
      <c r="C388" s="175" t="s">
        <v>3023</v>
      </c>
      <c r="D388" s="175" t="s">
        <v>504</v>
      </c>
      <c r="E388" s="175" t="s">
        <v>839</v>
      </c>
      <c r="F388" s="179">
        <v>45773900</v>
      </c>
      <c r="G388" s="178">
        <f t="shared" si="5"/>
        <v>32470082.156200003</v>
      </c>
      <c r="H388" s="175" t="s">
        <v>1114</v>
      </c>
      <c r="I388" s="175" t="s">
        <v>1201</v>
      </c>
      <c r="J388" s="175" t="s">
        <v>884</v>
      </c>
      <c r="K388" s="175" t="s">
        <v>1944</v>
      </c>
    </row>
    <row r="389" spans="1:11" ht="12.75">
      <c r="A389" s="177">
        <v>384</v>
      </c>
      <c r="B389" s="175" t="s">
        <v>3022</v>
      </c>
      <c r="C389" s="175" t="s">
        <v>3021</v>
      </c>
      <c r="D389" s="175" t="s">
        <v>504</v>
      </c>
      <c r="E389" s="175" t="s">
        <v>839</v>
      </c>
      <c r="F389" s="179">
        <v>45641200</v>
      </c>
      <c r="G389" s="178">
        <f t="shared" si="5"/>
        <v>32375950.349600002</v>
      </c>
      <c r="H389" s="175" t="s">
        <v>1114</v>
      </c>
      <c r="I389" s="175" t="s">
        <v>1201</v>
      </c>
      <c r="J389" s="175" t="s">
        <v>612</v>
      </c>
      <c r="K389" s="175" t="s">
        <v>700</v>
      </c>
    </row>
    <row r="390" spans="1:11" ht="12.75">
      <c r="A390" s="177">
        <v>385</v>
      </c>
      <c r="B390" s="175" t="s">
        <v>3020</v>
      </c>
      <c r="C390" s="175" t="s">
        <v>3019</v>
      </c>
      <c r="D390" s="175" t="s">
        <v>504</v>
      </c>
      <c r="E390" s="175" t="s">
        <v>839</v>
      </c>
      <c r="F390" s="179">
        <v>45300300</v>
      </c>
      <c r="G390" s="178">
        <f aca="true" t="shared" si="6" ref="G390:G453">F390*0.709358</f>
        <v>32134130.2074</v>
      </c>
      <c r="H390" s="175" t="s">
        <v>1114</v>
      </c>
      <c r="I390" s="175" t="s">
        <v>1201</v>
      </c>
      <c r="J390" s="175" t="s">
        <v>541</v>
      </c>
      <c r="K390" s="175" t="s">
        <v>707</v>
      </c>
    </row>
    <row r="391" spans="1:11" ht="12.75">
      <c r="A391" s="177">
        <v>386</v>
      </c>
      <c r="B391" s="175" t="s">
        <v>3018</v>
      </c>
      <c r="C391" s="175" t="s">
        <v>3017</v>
      </c>
      <c r="D391" s="175" t="s">
        <v>504</v>
      </c>
      <c r="E391" s="175" t="s">
        <v>839</v>
      </c>
      <c r="F391" s="179">
        <v>44996000</v>
      </c>
      <c r="G391" s="178">
        <f t="shared" si="6"/>
        <v>31918272.568000004</v>
      </c>
      <c r="H391" s="175" t="s">
        <v>1114</v>
      </c>
      <c r="I391" s="175" t="s">
        <v>891</v>
      </c>
      <c r="J391" s="175" t="s">
        <v>541</v>
      </c>
      <c r="K391" s="175" t="s">
        <v>542</v>
      </c>
    </row>
    <row r="392" spans="1:11" ht="12.75">
      <c r="A392" s="177">
        <v>387</v>
      </c>
      <c r="B392" s="175" t="s">
        <v>3016</v>
      </c>
      <c r="C392" s="175" t="s">
        <v>3015</v>
      </c>
      <c r="D392" s="175" t="s">
        <v>504</v>
      </c>
      <c r="E392" s="175" t="s">
        <v>839</v>
      </c>
      <c r="F392" s="179">
        <v>44854700</v>
      </c>
      <c r="G392" s="178">
        <f t="shared" si="6"/>
        <v>31818040.2826</v>
      </c>
      <c r="H392" s="175" t="s">
        <v>1114</v>
      </c>
      <c r="I392" s="175" t="s">
        <v>891</v>
      </c>
      <c r="J392" s="175" t="s">
        <v>541</v>
      </c>
      <c r="K392" s="175" t="s">
        <v>603</v>
      </c>
    </row>
    <row r="393" spans="1:11" ht="12.75">
      <c r="A393" s="177">
        <v>388</v>
      </c>
      <c r="B393" s="175" t="s">
        <v>3014</v>
      </c>
      <c r="C393" s="175" t="s">
        <v>3013</v>
      </c>
      <c r="D393" s="175" t="s">
        <v>504</v>
      </c>
      <c r="E393" s="175" t="s">
        <v>839</v>
      </c>
      <c r="F393" s="179">
        <v>44803000</v>
      </c>
      <c r="G393" s="178">
        <f t="shared" si="6"/>
        <v>31781366.474000003</v>
      </c>
      <c r="H393" s="175" t="s">
        <v>1114</v>
      </c>
      <c r="I393" s="175" t="s">
        <v>1201</v>
      </c>
      <c r="J393" s="175" t="s">
        <v>541</v>
      </c>
      <c r="K393" s="175" t="s">
        <v>542</v>
      </c>
    </row>
    <row r="394" spans="1:11" ht="12.75">
      <c r="A394" s="177">
        <v>389</v>
      </c>
      <c r="B394" s="175" t="s">
        <v>3012</v>
      </c>
      <c r="C394" s="175" t="s">
        <v>3011</v>
      </c>
      <c r="D394" s="175" t="s">
        <v>504</v>
      </c>
      <c r="E394" s="175" t="s">
        <v>839</v>
      </c>
      <c r="F394" s="179">
        <v>44788400</v>
      </c>
      <c r="G394" s="178">
        <f t="shared" si="6"/>
        <v>31771009.847200003</v>
      </c>
      <c r="H394" s="175" t="s">
        <v>1114</v>
      </c>
      <c r="I394" s="175" t="s">
        <v>891</v>
      </c>
      <c r="J394" s="175" t="s">
        <v>884</v>
      </c>
      <c r="K394" s="175" t="s">
        <v>1944</v>
      </c>
    </row>
    <row r="395" spans="1:11" ht="12.75">
      <c r="A395" s="177">
        <v>390</v>
      </c>
      <c r="B395" s="175" t="s">
        <v>3010</v>
      </c>
      <c r="C395" s="175" t="s">
        <v>3009</v>
      </c>
      <c r="D395" s="175" t="s">
        <v>504</v>
      </c>
      <c r="E395" s="175" t="s">
        <v>839</v>
      </c>
      <c r="F395" s="179">
        <v>44521000</v>
      </c>
      <c r="G395" s="178">
        <f t="shared" si="6"/>
        <v>31581327.518000003</v>
      </c>
      <c r="H395" s="175" t="s">
        <v>1114</v>
      </c>
      <c r="I395" s="175" t="s">
        <v>1201</v>
      </c>
      <c r="J395" s="175" t="s">
        <v>541</v>
      </c>
      <c r="K395" s="175" t="s">
        <v>542</v>
      </c>
    </row>
    <row r="396" spans="1:11" ht="12.75">
      <c r="A396" s="177">
        <v>391</v>
      </c>
      <c r="B396" s="175" t="s">
        <v>3008</v>
      </c>
      <c r="C396" s="175" t="s">
        <v>3007</v>
      </c>
      <c r="D396" s="175" t="s">
        <v>504</v>
      </c>
      <c r="E396" s="175" t="s">
        <v>839</v>
      </c>
      <c r="F396" s="179">
        <v>44427200</v>
      </c>
      <c r="G396" s="178">
        <f t="shared" si="6"/>
        <v>31514789.737600002</v>
      </c>
      <c r="H396" s="175" t="s">
        <v>1114</v>
      </c>
      <c r="I396" s="175" t="s">
        <v>1201</v>
      </c>
      <c r="J396" s="175" t="s">
        <v>541</v>
      </c>
      <c r="K396" s="175" t="s">
        <v>542</v>
      </c>
    </row>
    <row r="397" spans="1:11" ht="12.75">
      <c r="A397" s="177">
        <v>392</v>
      </c>
      <c r="B397" s="175" t="s">
        <v>3006</v>
      </c>
      <c r="C397" s="175" t="s">
        <v>3005</v>
      </c>
      <c r="D397" s="175" t="s">
        <v>530</v>
      </c>
      <c r="E397" s="175" t="s">
        <v>839</v>
      </c>
      <c r="F397" s="179">
        <v>44331000</v>
      </c>
      <c r="G397" s="178">
        <f t="shared" si="6"/>
        <v>31446549.498000003</v>
      </c>
      <c r="H397" s="175" t="s">
        <v>1114</v>
      </c>
      <c r="I397" s="175" t="s">
        <v>2053</v>
      </c>
      <c r="J397" s="175" t="s">
        <v>884</v>
      </c>
      <c r="K397" s="175" t="s">
        <v>1948</v>
      </c>
    </row>
    <row r="398" spans="1:11" ht="12.75">
      <c r="A398" s="177">
        <v>393</v>
      </c>
      <c r="B398" s="175" t="s">
        <v>3004</v>
      </c>
      <c r="C398" s="175" t="s">
        <v>3003</v>
      </c>
      <c r="D398" s="175" t="s">
        <v>504</v>
      </c>
      <c r="E398" s="175" t="s">
        <v>839</v>
      </c>
      <c r="F398" s="179">
        <v>43886000</v>
      </c>
      <c r="G398" s="178">
        <f t="shared" si="6"/>
        <v>31130885.188</v>
      </c>
      <c r="H398" s="175" t="s">
        <v>1114</v>
      </c>
      <c r="I398" s="175" t="s">
        <v>891</v>
      </c>
      <c r="J398" s="175" t="s">
        <v>541</v>
      </c>
      <c r="K398" s="175" t="s">
        <v>603</v>
      </c>
    </row>
    <row r="399" spans="1:11" ht="12.75">
      <c r="A399" s="177">
        <v>394</v>
      </c>
      <c r="B399" s="175" t="s">
        <v>3002</v>
      </c>
      <c r="C399" s="175" t="s">
        <v>3001</v>
      </c>
      <c r="D399" s="175" t="s">
        <v>504</v>
      </c>
      <c r="E399" s="175" t="s">
        <v>839</v>
      </c>
      <c r="F399" s="179">
        <v>43533000</v>
      </c>
      <c r="G399" s="178">
        <f t="shared" si="6"/>
        <v>30880481.814000003</v>
      </c>
      <c r="H399" s="175" t="s">
        <v>1114</v>
      </c>
      <c r="I399" s="175" t="s">
        <v>1201</v>
      </c>
      <c r="J399" s="175" t="s">
        <v>541</v>
      </c>
      <c r="K399" s="175" t="s">
        <v>603</v>
      </c>
    </row>
    <row r="400" spans="1:11" ht="12.75">
      <c r="A400" s="177">
        <v>395</v>
      </c>
      <c r="B400" s="175" t="s">
        <v>3000</v>
      </c>
      <c r="C400" s="175" t="s">
        <v>2999</v>
      </c>
      <c r="D400" s="175" t="s">
        <v>504</v>
      </c>
      <c r="E400" s="175" t="s">
        <v>839</v>
      </c>
      <c r="F400" s="179">
        <v>43497400</v>
      </c>
      <c r="G400" s="178">
        <f t="shared" si="6"/>
        <v>30855228.669200003</v>
      </c>
      <c r="H400" s="175" t="s">
        <v>1114</v>
      </c>
      <c r="I400" s="175" t="s">
        <v>891</v>
      </c>
      <c r="J400" s="175" t="s">
        <v>541</v>
      </c>
      <c r="K400" s="175" t="s">
        <v>542</v>
      </c>
    </row>
    <row r="401" spans="1:11" ht="12.75">
      <c r="A401" s="177">
        <v>396</v>
      </c>
      <c r="B401" s="175" t="s">
        <v>2998</v>
      </c>
      <c r="C401" s="175" t="s">
        <v>2997</v>
      </c>
      <c r="D401" s="175" t="s">
        <v>504</v>
      </c>
      <c r="E401" s="175" t="s">
        <v>839</v>
      </c>
      <c r="F401" s="179">
        <v>42750100</v>
      </c>
      <c r="G401" s="178">
        <f t="shared" si="6"/>
        <v>30325125.4358</v>
      </c>
      <c r="H401" s="175" t="s">
        <v>1114</v>
      </c>
      <c r="I401" s="175" t="s">
        <v>2053</v>
      </c>
      <c r="J401" s="175" t="s">
        <v>541</v>
      </c>
      <c r="K401" s="175" t="s">
        <v>542</v>
      </c>
    </row>
    <row r="402" spans="1:11" ht="12.75">
      <c r="A402" s="177">
        <v>397</v>
      </c>
      <c r="B402" s="175" t="s">
        <v>2996</v>
      </c>
      <c r="C402" s="175" t="s">
        <v>2995</v>
      </c>
      <c r="D402" s="175" t="s">
        <v>504</v>
      </c>
      <c r="E402" s="175" t="s">
        <v>839</v>
      </c>
      <c r="F402" s="179">
        <v>42284900</v>
      </c>
      <c r="G402" s="178">
        <f t="shared" si="6"/>
        <v>29995132.0942</v>
      </c>
      <c r="H402" s="175" t="s">
        <v>1114</v>
      </c>
      <c r="I402" s="175" t="s">
        <v>1201</v>
      </c>
      <c r="J402" s="175" t="s">
        <v>541</v>
      </c>
      <c r="K402" s="175" t="s">
        <v>542</v>
      </c>
    </row>
    <row r="403" spans="1:11" ht="12.75">
      <c r="A403" s="177">
        <v>398</v>
      </c>
      <c r="B403" s="175" t="s">
        <v>2994</v>
      </c>
      <c r="C403" s="175" t="s">
        <v>2993</v>
      </c>
      <c r="D403" s="175" t="s">
        <v>504</v>
      </c>
      <c r="E403" s="175" t="s">
        <v>839</v>
      </c>
      <c r="F403" s="179">
        <v>42272700</v>
      </c>
      <c r="G403" s="178">
        <f t="shared" si="6"/>
        <v>29986477.9266</v>
      </c>
      <c r="H403" s="175" t="s">
        <v>1114</v>
      </c>
      <c r="I403" s="175" t="s">
        <v>1201</v>
      </c>
      <c r="J403" s="175" t="s">
        <v>541</v>
      </c>
      <c r="K403" s="175" t="s">
        <v>542</v>
      </c>
    </row>
    <row r="404" spans="1:11" ht="12.75">
      <c r="A404" s="177">
        <v>399</v>
      </c>
      <c r="B404" s="175" t="s">
        <v>2992</v>
      </c>
      <c r="C404" s="175" t="s">
        <v>2991</v>
      </c>
      <c r="D404" s="175" t="s">
        <v>504</v>
      </c>
      <c r="E404" s="175" t="s">
        <v>839</v>
      </c>
      <c r="F404" s="179">
        <v>42158100</v>
      </c>
      <c r="G404" s="178">
        <f t="shared" si="6"/>
        <v>29905185.4998</v>
      </c>
      <c r="H404" s="175" t="s">
        <v>1114</v>
      </c>
      <c r="I404" s="175" t="s">
        <v>877</v>
      </c>
      <c r="J404" s="175" t="s">
        <v>541</v>
      </c>
      <c r="K404" s="175" t="s">
        <v>571</v>
      </c>
    </row>
    <row r="405" spans="1:11" ht="12.75">
      <c r="A405" s="177">
        <v>400</v>
      </c>
      <c r="B405" s="175" t="s">
        <v>2990</v>
      </c>
      <c r="C405" s="175" t="s">
        <v>2989</v>
      </c>
      <c r="D405" s="175" t="s">
        <v>504</v>
      </c>
      <c r="E405" s="175" t="s">
        <v>839</v>
      </c>
      <c r="F405" s="179">
        <v>41726900</v>
      </c>
      <c r="G405" s="178">
        <f t="shared" si="6"/>
        <v>29599310.3302</v>
      </c>
      <c r="H405" s="175" t="s">
        <v>1114</v>
      </c>
      <c r="I405" s="175" t="s">
        <v>1201</v>
      </c>
      <c r="J405" s="175" t="s">
        <v>541</v>
      </c>
      <c r="K405" s="175" t="s">
        <v>542</v>
      </c>
    </row>
    <row r="406" spans="1:11" ht="12.75">
      <c r="A406" s="177">
        <v>401</v>
      </c>
      <c r="B406" s="175" t="s">
        <v>2988</v>
      </c>
      <c r="C406" s="175" t="s">
        <v>2987</v>
      </c>
      <c r="D406" s="175" t="s">
        <v>504</v>
      </c>
      <c r="E406" s="175" t="s">
        <v>839</v>
      </c>
      <c r="F406" s="179">
        <v>41376100</v>
      </c>
      <c r="G406" s="178">
        <f t="shared" si="6"/>
        <v>29350467.5438</v>
      </c>
      <c r="H406" s="175" t="s">
        <v>1114</v>
      </c>
      <c r="I406" s="175" t="s">
        <v>1201</v>
      </c>
      <c r="J406" s="175" t="s">
        <v>541</v>
      </c>
      <c r="K406" s="175" t="s">
        <v>542</v>
      </c>
    </row>
    <row r="407" spans="1:11" ht="12.75">
      <c r="A407" s="177">
        <v>402</v>
      </c>
      <c r="B407" s="175" t="s">
        <v>2986</v>
      </c>
      <c r="C407" s="175" t="s">
        <v>2985</v>
      </c>
      <c r="D407" s="175" t="s">
        <v>504</v>
      </c>
      <c r="E407" s="175" t="s">
        <v>839</v>
      </c>
      <c r="F407" s="179">
        <v>41270700</v>
      </c>
      <c r="G407" s="178">
        <f t="shared" si="6"/>
        <v>29275701.210600004</v>
      </c>
      <c r="H407" s="175" t="s">
        <v>1114</v>
      </c>
      <c r="I407" s="175" t="s">
        <v>2053</v>
      </c>
      <c r="J407" s="175" t="s">
        <v>541</v>
      </c>
      <c r="K407" s="175" t="s">
        <v>542</v>
      </c>
    </row>
    <row r="408" spans="1:11" ht="12.75">
      <c r="A408" s="177">
        <v>403</v>
      </c>
      <c r="B408" s="175" t="s">
        <v>2984</v>
      </c>
      <c r="C408" s="175" t="s">
        <v>2983</v>
      </c>
      <c r="D408" s="175" t="s">
        <v>504</v>
      </c>
      <c r="E408" s="175" t="s">
        <v>839</v>
      </c>
      <c r="F408" s="179">
        <v>41223100</v>
      </c>
      <c r="G408" s="178">
        <f t="shared" si="6"/>
        <v>29241935.769800004</v>
      </c>
      <c r="H408" s="175" t="s">
        <v>1114</v>
      </c>
      <c r="I408" s="175" t="s">
        <v>891</v>
      </c>
      <c r="J408" s="175" t="s">
        <v>541</v>
      </c>
      <c r="K408" s="175" t="s">
        <v>542</v>
      </c>
    </row>
    <row r="409" spans="1:11" ht="12.75">
      <c r="A409" s="177">
        <v>404</v>
      </c>
      <c r="B409" s="175" t="s">
        <v>2982</v>
      </c>
      <c r="C409" s="175" t="s">
        <v>2981</v>
      </c>
      <c r="D409" s="175" t="s">
        <v>504</v>
      </c>
      <c r="E409" s="175" t="s">
        <v>839</v>
      </c>
      <c r="F409" s="179">
        <v>41152500</v>
      </c>
      <c r="G409" s="178">
        <f t="shared" si="6"/>
        <v>29191855.095000003</v>
      </c>
      <c r="H409" s="175" t="s">
        <v>1114</v>
      </c>
      <c r="I409" s="175" t="s">
        <v>1201</v>
      </c>
      <c r="J409" s="175" t="s">
        <v>541</v>
      </c>
      <c r="K409" s="175" t="s">
        <v>542</v>
      </c>
    </row>
    <row r="410" spans="1:11" ht="12.75">
      <c r="A410" s="177">
        <v>405</v>
      </c>
      <c r="B410" s="175" t="s">
        <v>2980</v>
      </c>
      <c r="C410" s="175" t="s">
        <v>2979</v>
      </c>
      <c r="D410" s="175" t="s">
        <v>504</v>
      </c>
      <c r="E410" s="175" t="s">
        <v>839</v>
      </c>
      <c r="F410" s="179">
        <v>40308700</v>
      </c>
      <c r="G410" s="178">
        <f t="shared" si="6"/>
        <v>28593298.814600002</v>
      </c>
      <c r="H410" s="175" t="s">
        <v>1114</v>
      </c>
      <c r="I410" s="175" t="s">
        <v>1201</v>
      </c>
      <c r="J410" s="175" t="s">
        <v>541</v>
      </c>
      <c r="K410" s="175" t="s">
        <v>542</v>
      </c>
    </row>
    <row r="411" spans="1:11" ht="12.75">
      <c r="A411" s="177">
        <v>406</v>
      </c>
      <c r="B411" s="175" t="s">
        <v>2978</v>
      </c>
      <c r="C411" s="175" t="s">
        <v>2977</v>
      </c>
      <c r="D411" s="175" t="s">
        <v>504</v>
      </c>
      <c r="E411" s="175" t="s">
        <v>839</v>
      </c>
      <c r="F411" s="179">
        <v>39953300</v>
      </c>
      <c r="G411" s="178">
        <f t="shared" si="6"/>
        <v>28341192.9814</v>
      </c>
      <c r="H411" s="175" t="s">
        <v>1114</v>
      </c>
      <c r="I411" s="175" t="s">
        <v>2053</v>
      </c>
      <c r="J411" s="175" t="s">
        <v>541</v>
      </c>
      <c r="K411" s="175" t="s">
        <v>542</v>
      </c>
    </row>
    <row r="412" spans="1:11" ht="12.75">
      <c r="A412" s="177">
        <v>407</v>
      </c>
      <c r="B412" s="175" t="s">
        <v>2976</v>
      </c>
      <c r="C412" s="175" t="s">
        <v>2975</v>
      </c>
      <c r="D412" s="175" t="s">
        <v>504</v>
      </c>
      <c r="E412" s="175" t="s">
        <v>839</v>
      </c>
      <c r="F412" s="179">
        <v>39945100</v>
      </c>
      <c r="G412" s="178">
        <f t="shared" si="6"/>
        <v>28335376.245800003</v>
      </c>
      <c r="H412" s="175" t="s">
        <v>1114</v>
      </c>
      <c r="I412" s="175" t="s">
        <v>891</v>
      </c>
      <c r="J412" s="175" t="s">
        <v>541</v>
      </c>
      <c r="K412" s="175" t="s">
        <v>542</v>
      </c>
    </row>
    <row r="413" spans="1:11" ht="12.75">
      <c r="A413" s="177">
        <v>408</v>
      </c>
      <c r="B413" s="175" t="s">
        <v>3217</v>
      </c>
      <c r="C413" s="175" t="s">
        <v>3216</v>
      </c>
      <c r="D413" s="175" t="s">
        <v>504</v>
      </c>
      <c r="E413" s="175" t="s">
        <v>839</v>
      </c>
      <c r="F413" s="179">
        <v>39850800</v>
      </c>
      <c r="G413" s="178">
        <f t="shared" si="6"/>
        <v>28268483.7864</v>
      </c>
      <c r="H413" s="175" t="s">
        <v>1114</v>
      </c>
      <c r="I413" s="175" t="s">
        <v>1201</v>
      </c>
      <c r="J413" s="175" t="s">
        <v>541</v>
      </c>
      <c r="K413" s="175" t="s">
        <v>603</v>
      </c>
    </row>
    <row r="414" spans="1:11" ht="12.75">
      <c r="A414" s="177">
        <v>409</v>
      </c>
      <c r="B414" s="175" t="s">
        <v>3215</v>
      </c>
      <c r="C414" s="175" t="s">
        <v>3214</v>
      </c>
      <c r="D414" s="175" t="s">
        <v>504</v>
      </c>
      <c r="E414" s="175" t="s">
        <v>839</v>
      </c>
      <c r="F414" s="179">
        <v>39093100</v>
      </c>
      <c r="G414" s="178">
        <f t="shared" si="6"/>
        <v>27731003.2298</v>
      </c>
      <c r="H414" s="175" t="s">
        <v>1114</v>
      </c>
      <c r="I414" s="175" t="s">
        <v>1201</v>
      </c>
      <c r="J414" s="175" t="s">
        <v>612</v>
      </c>
      <c r="K414" s="175" t="s">
        <v>700</v>
      </c>
    </row>
    <row r="415" spans="1:11" ht="12.75">
      <c r="A415" s="177">
        <v>410</v>
      </c>
      <c r="B415" s="175" t="s">
        <v>3213</v>
      </c>
      <c r="C415" s="175" t="s">
        <v>3212</v>
      </c>
      <c r="D415" s="175" t="s">
        <v>504</v>
      </c>
      <c r="E415" s="175" t="s">
        <v>839</v>
      </c>
      <c r="F415" s="179">
        <v>38938400</v>
      </c>
      <c r="G415" s="178">
        <f t="shared" si="6"/>
        <v>27621265.5472</v>
      </c>
      <c r="H415" s="175" t="s">
        <v>1114</v>
      </c>
      <c r="I415" s="175" t="s">
        <v>1201</v>
      </c>
      <c r="J415" s="175" t="s">
        <v>541</v>
      </c>
      <c r="K415" s="175" t="s">
        <v>603</v>
      </c>
    </row>
    <row r="416" spans="1:11" ht="12.75">
      <c r="A416" s="177">
        <v>411</v>
      </c>
      <c r="B416" s="175" t="s">
        <v>3211</v>
      </c>
      <c r="C416" s="175" t="s">
        <v>3210</v>
      </c>
      <c r="D416" s="175" t="s">
        <v>504</v>
      </c>
      <c r="E416" s="175" t="s">
        <v>839</v>
      </c>
      <c r="F416" s="179">
        <v>38909800</v>
      </c>
      <c r="G416" s="178">
        <f t="shared" si="6"/>
        <v>27600977.908400003</v>
      </c>
      <c r="H416" s="175" t="s">
        <v>1114</v>
      </c>
      <c r="I416" s="175" t="s">
        <v>1201</v>
      </c>
      <c r="J416" s="175" t="s">
        <v>541</v>
      </c>
      <c r="K416" s="175" t="s">
        <v>603</v>
      </c>
    </row>
    <row r="417" spans="1:11" ht="12.75">
      <c r="A417" s="177">
        <v>412</v>
      </c>
      <c r="B417" s="175" t="s">
        <v>3209</v>
      </c>
      <c r="C417" s="175" t="s">
        <v>3208</v>
      </c>
      <c r="D417" s="175" t="s">
        <v>504</v>
      </c>
      <c r="E417" s="175" t="s">
        <v>839</v>
      </c>
      <c r="F417" s="179">
        <v>38728900</v>
      </c>
      <c r="G417" s="178">
        <f t="shared" si="6"/>
        <v>27472655.046200003</v>
      </c>
      <c r="H417" s="175" t="s">
        <v>1114</v>
      </c>
      <c r="I417" s="175" t="s">
        <v>891</v>
      </c>
      <c r="J417" s="175" t="s">
        <v>612</v>
      </c>
      <c r="K417" s="175" t="s">
        <v>700</v>
      </c>
    </row>
    <row r="418" spans="1:11" ht="12.75">
      <c r="A418" s="177">
        <v>413</v>
      </c>
      <c r="B418" s="175" t="s">
        <v>3207</v>
      </c>
      <c r="C418" s="175" t="s">
        <v>3206</v>
      </c>
      <c r="D418" s="175" t="s">
        <v>504</v>
      </c>
      <c r="E418" s="175" t="s">
        <v>839</v>
      </c>
      <c r="F418" s="179">
        <v>38725300</v>
      </c>
      <c r="G418" s="178">
        <f t="shared" si="6"/>
        <v>27470101.3574</v>
      </c>
      <c r="H418" s="175" t="s">
        <v>1114</v>
      </c>
      <c r="I418" s="175" t="s">
        <v>1201</v>
      </c>
      <c r="J418" s="175" t="s">
        <v>612</v>
      </c>
      <c r="K418" s="175" t="s">
        <v>700</v>
      </c>
    </row>
    <row r="419" spans="1:11" ht="12.75">
      <c r="A419" s="177">
        <v>414</v>
      </c>
      <c r="B419" s="175" t="s">
        <v>3205</v>
      </c>
      <c r="C419" s="175" t="s">
        <v>3204</v>
      </c>
      <c r="D419" s="175" t="s">
        <v>504</v>
      </c>
      <c r="E419" s="175" t="s">
        <v>839</v>
      </c>
      <c r="F419" s="179">
        <v>38607100</v>
      </c>
      <c r="G419" s="178">
        <f t="shared" si="6"/>
        <v>27386255.241800003</v>
      </c>
      <c r="H419" s="175" t="s">
        <v>1114</v>
      </c>
      <c r="I419" s="175" t="s">
        <v>891</v>
      </c>
      <c r="J419" s="175" t="s">
        <v>884</v>
      </c>
      <c r="K419" s="175" t="s">
        <v>1944</v>
      </c>
    </row>
    <row r="420" spans="1:11" ht="12.75">
      <c r="A420" s="177">
        <v>415</v>
      </c>
      <c r="B420" s="175" t="s">
        <v>3203</v>
      </c>
      <c r="C420" s="175" t="s">
        <v>3202</v>
      </c>
      <c r="D420" s="175" t="s">
        <v>504</v>
      </c>
      <c r="E420" s="175" t="s">
        <v>839</v>
      </c>
      <c r="F420" s="179">
        <v>38533900</v>
      </c>
      <c r="G420" s="178">
        <f t="shared" si="6"/>
        <v>27334330.2362</v>
      </c>
      <c r="H420" s="175" t="s">
        <v>1114</v>
      </c>
      <c r="I420" s="175" t="s">
        <v>891</v>
      </c>
      <c r="J420" s="175" t="s">
        <v>541</v>
      </c>
      <c r="K420" s="175" t="s">
        <v>603</v>
      </c>
    </row>
    <row r="421" spans="1:11" ht="12.75">
      <c r="A421" s="177">
        <v>416</v>
      </c>
      <c r="B421" s="175" t="s">
        <v>3201</v>
      </c>
      <c r="C421" s="175" t="s">
        <v>3200</v>
      </c>
      <c r="D421" s="175" t="s">
        <v>504</v>
      </c>
      <c r="E421" s="175" t="s">
        <v>839</v>
      </c>
      <c r="F421" s="179">
        <v>38354400</v>
      </c>
      <c r="G421" s="178">
        <f t="shared" si="6"/>
        <v>27207000.4752</v>
      </c>
      <c r="H421" s="175" t="s">
        <v>1114</v>
      </c>
      <c r="I421" s="175" t="s">
        <v>891</v>
      </c>
      <c r="J421" s="175" t="s">
        <v>541</v>
      </c>
      <c r="K421" s="175" t="s">
        <v>542</v>
      </c>
    </row>
    <row r="422" spans="1:11" ht="12.75">
      <c r="A422" s="177">
        <v>417</v>
      </c>
      <c r="B422" s="175" t="s">
        <v>3199</v>
      </c>
      <c r="C422" s="175" t="s">
        <v>3198</v>
      </c>
      <c r="D422" s="175" t="s">
        <v>504</v>
      </c>
      <c r="E422" s="175" t="s">
        <v>839</v>
      </c>
      <c r="F422" s="179">
        <v>38095800</v>
      </c>
      <c r="G422" s="178">
        <f t="shared" si="6"/>
        <v>27023560.496400002</v>
      </c>
      <c r="H422" s="175" t="s">
        <v>1114</v>
      </c>
      <c r="I422" s="175" t="s">
        <v>891</v>
      </c>
      <c r="J422" s="175" t="s">
        <v>612</v>
      </c>
      <c r="K422" s="175" t="s">
        <v>700</v>
      </c>
    </row>
    <row r="423" spans="1:11" ht="12.75">
      <c r="A423" s="177">
        <v>418</v>
      </c>
      <c r="B423" s="175" t="s">
        <v>3197</v>
      </c>
      <c r="C423" s="175" t="s">
        <v>3196</v>
      </c>
      <c r="D423" s="175" t="s">
        <v>504</v>
      </c>
      <c r="E423" s="175" t="s">
        <v>839</v>
      </c>
      <c r="F423" s="179">
        <v>37917400</v>
      </c>
      <c r="G423" s="178">
        <f t="shared" si="6"/>
        <v>26897011.029200003</v>
      </c>
      <c r="H423" s="175" t="s">
        <v>1114</v>
      </c>
      <c r="I423" s="175" t="s">
        <v>891</v>
      </c>
      <c r="J423" s="175" t="s">
        <v>612</v>
      </c>
      <c r="K423" s="175" t="s">
        <v>700</v>
      </c>
    </row>
    <row r="424" spans="1:11" ht="12.75">
      <c r="A424" s="177">
        <v>419</v>
      </c>
      <c r="B424" s="175" t="s">
        <v>3195</v>
      </c>
      <c r="C424" s="175" t="s">
        <v>3194</v>
      </c>
      <c r="D424" s="175" t="s">
        <v>504</v>
      </c>
      <c r="E424" s="175" t="s">
        <v>839</v>
      </c>
      <c r="F424" s="179">
        <v>37870500</v>
      </c>
      <c r="G424" s="178">
        <f t="shared" si="6"/>
        <v>26863742.139000002</v>
      </c>
      <c r="H424" s="175" t="s">
        <v>1114</v>
      </c>
      <c r="I424" s="175" t="s">
        <v>1201</v>
      </c>
      <c r="J424" s="175" t="s">
        <v>612</v>
      </c>
      <c r="K424" s="175" t="s">
        <v>700</v>
      </c>
    </row>
    <row r="425" spans="1:11" ht="12.75">
      <c r="A425" s="177">
        <v>420</v>
      </c>
      <c r="B425" s="175" t="s">
        <v>3193</v>
      </c>
      <c r="C425" s="175" t="s">
        <v>3192</v>
      </c>
      <c r="D425" s="175" t="s">
        <v>504</v>
      </c>
      <c r="E425" s="175" t="s">
        <v>839</v>
      </c>
      <c r="F425" s="179">
        <v>37614800</v>
      </c>
      <c r="G425" s="178">
        <f t="shared" si="6"/>
        <v>26682359.298400003</v>
      </c>
      <c r="H425" s="175" t="s">
        <v>1114</v>
      </c>
      <c r="I425" s="175" t="s">
        <v>1201</v>
      </c>
      <c r="J425" s="175" t="s">
        <v>541</v>
      </c>
      <c r="K425" s="175" t="s">
        <v>603</v>
      </c>
    </row>
    <row r="426" spans="1:11" ht="12.75">
      <c r="A426" s="177">
        <v>421</v>
      </c>
      <c r="B426" s="175" t="s">
        <v>3191</v>
      </c>
      <c r="C426" s="175" t="s">
        <v>3190</v>
      </c>
      <c r="D426" s="175" t="s">
        <v>504</v>
      </c>
      <c r="E426" s="175" t="s">
        <v>839</v>
      </c>
      <c r="F426" s="179">
        <v>37493500</v>
      </c>
      <c r="G426" s="178">
        <f t="shared" si="6"/>
        <v>26596314.173</v>
      </c>
      <c r="H426" s="175" t="s">
        <v>1114</v>
      </c>
      <c r="I426" s="175" t="s">
        <v>1201</v>
      </c>
      <c r="J426" s="175" t="s">
        <v>541</v>
      </c>
      <c r="K426" s="175" t="s">
        <v>498</v>
      </c>
    </row>
    <row r="427" spans="1:11" ht="12.75">
      <c r="A427" s="177">
        <v>422</v>
      </c>
      <c r="B427" s="175" t="s">
        <v>3189</v>
      </c>
      <c r="C427" s="175" t="s">
        <v>3188</v>
      </c>
      <c r="D427" s="175" t="s">
        <v>504</v>
      </c>
      <c r="E427" s="175" t="s">
        <v>839</v>
      </c>
      <c r="F427" s="179">
        <v>37214000</v>
      </c>
      <c r="G427" s="178">
        <f t="shared" si="6"/>
        <v>26398048.612000003</v>
      </c>
      <c r="H427" s="175" t="s">
        <v>1114</v>
      </c>
      <c r="I427" s="175" t="s">
        <v>1201</v>
      </c>
      <c r="J427" s="175" t="s">
        <v>541</v>
      </c>
      <c r="K427" s="175" t="s">
        <v>542</v>
      </c>
    </row>
    <row r="428" spans="1:11" ht="12.75">
      <c r="A428" s="177">
        <v>423</v>
      </c>
      <c r="B428" s="175" t="s">
        <v>3187</v>
      </c>
      <c r="C428" s="175" t="s">
        <v>3186</v>
      </c>
      <c r="D428" s="175" t="s">
        <v>504</v>
      </c>
      <c r="E428" s="175" t="s">
        <v>839</v>
      </c>
      <c r="F428" s="179">
        <v>37120500</v>
      </c>
      <c r="G428" s="178">
        <f t="shared" si="6"/>
        <v>26331723.639000002</v>
      </c>
      <c r="H428" s="175" t="s">
        <v>1114</v>
      </c>
      <c r="I428" s="175" t="s">
        <v>1201</v>
      </c>
      <c r="J428" s="175" t="s">
        <v>884</v>
      </c>
      <c r="K428" s="175" t="s">
        <v>1944</v>
      </c>
    </row>
    <row r="429" spans="1:11" ht="12.75">
      <c r="A429" s="177">
        <v>424</v>
      </c>
      <c r="B429" s="175" t="s">
        <v>3185</v>
      </c>
      <c r="C429" s="175" t="s">
        <v>3184</v>
      </c>
      <c r="D429" s="175" t="s">
        <v>504</v>
      </c>
      <c r="E429" s="175" t="s">
        <v>839</v>
      </c>
      <c r="F429" s="179">
        <v>36700216</v>
      </c>
      <c r="G429" s="178">
        <f t="shared" si="6"/>
        <v>26033591.821328003</v>
      </c>
      <c r="H429" s="175" t="s">
        <v>2413</v>
      </c>
      <c r="I429" s="175" t="s">
        <v>3183</v>
      </c>
      <c r="J429" s="175" t="s">
        <v>541</v>
      </c>
      <c r="K429" s="175" t="s">
        <v>542</v>
      </c>
    </row>
    <row r="430" spans="1:11" ht="12.75">
      <c r="A430" s="177">
        <v>425</v>
      </c>
      <c r="B430" s="175" t="s">
        <v>3182</v>
      </c>
      <c r="C430" s="175" t="s">
        <v>3181</v>
      </c>
      <c r="D430" s="175" t="s">
        <v>504</v>
      </c>
      <c r="E430" s="175" t="s">
        <v>839</v>
      </c>
      <c r="F430" s="179">
        <v>36618400</v>
      </c>
      <c r="G430" s="178">
        <f t="shared" si="6"/>
        <v>25975554.987200003</v>
      </c>
      <c r="H430" s="175" t="s">
        <v>1114</v>
      </c>
      <c r="I430" s="175" t="s">
        <v>1201</v>
      </c>
      <c r="J430" s="175" t="s">
        <v>541</v>
      </c>
      <c r="K430" s="175" t="s">
        <v>542</v>
      </c>
    </row>
    <row r="431" spans="1:11" ht="12.75">
      <c r="A431" s="177">
        <v>426</v>
      </c>
      <c r="B431" s="175" t="s">
        <v>3180</v>
      </c>
      <c r="C431" s="175" t="s">
        <v>3179</v>
      </c>
      <c r="D431" s="175" t="s">
        <v>504</v>
      </c>
      <c r="E431" s="175" t="s">
        <v>839</v>
      </c>
      <c r="F431" s="179">
        <v>36603300</v>
      </c>
      <c r="G431" s="178">
        <f t="shared" si="6"/>
        <v>25964843.6814</v>
      </c>
      <c r="H431" s="175" t="s">
        <v>1114</v>
      </c>
      <c r="I431" s="175" t="s">
        <v>891</v>
      </c>
      <c r="J431" s="175" t="s">
        <v>541</v>
      </c>
      <c r="K431" s="175" t="s">
        <v>542</v>
      </c>
    </row>
    <row r="432" spans="1:11" ht="12.75">
      <c r="A432" s="177">
        <v>427</v>
      </c>
      <c r="B432" s="175" t="s">
        <v>3178</v>
      </c>
      <c r="C432" s="175" t="s">
        <v>3177</v>
      </c>
      <c r="D432" s="175" t="s">
        <v>504</v>
      </c>
      <c r="E432" s="175" t="s">
        <v>839</v>
      </c>
      <c r="F432" s="179">
        <v>36467600</v>
      </c>
      <c r="G432" s="178">
        <f t="shared" si="6"/>
        <v>25868583.800800003</v>
      </c>
      <c r="H432" s="175" t="s">
        <v>1114</v>
      </c>
      <c r="I432" s="175" t="s">
        <v>1201</v>
      </c>
      <c r="J432" s="175" t="s">
        <v>541</v>
      </c>
      <c r="K432" s="175" t="s">
        <v>498</v>
      </c>
    </row>
    <row r="433" spans="1:11" ht="12.75">
      <c r="A433" s="177">
        <v>428</v>
      </c>
      <c r="B433" s="175" t="s">
        <v>3176</v>
      </c>
      <c r="C433" s="175" t="s">
        <v>3175</v>
      </c>
      <c r="D433" s="175" t="s">
        <v>504</v>
      </c>
      <c r="E433" s="175" t="s">
        <v>839</v>
      </c>
      <c r="F433" s="179">
        <v>36432100</v>
      </c>
      <c r="G433" s="178">
        <f t="shared" si="6"/>
        <v>25843401.5918</v>
      </c>
      <c r="H433" s="175" t="s">
        <v>1114</v>
      </c>
      <c r="I433" s="175" t="s">
        <v>2053</v>
      </c>
      <c r="J433" s="175" t="s">
        <v>541</v>
      </c>
      <c r="K433" s="175" t="s">
        <v>542</v>
      </c>
    </row>
    <row r="434" spans="1:11" ht="12.75">
      <c r="A434" s="177">
        <v>429</v>
      </c>
      <c r="B434" s="175" t="s">
        <v>3174</v>
      </c>
      <c r="C434" s="175" t="s">
        <v>3173</v>
      </c>
      <c r="D434" s="175" t="s">
        <v>504</v>
      </c>
      <c r="E434" s="175" t="s">
        <v>839</v>
      </c>
      <c r="F434" s="179">
        <v>36299300</v>
      </c>
      <c r="G434" s="178">
        <f t="shared" si="6"/>
        <v>25749198.849400003</v>
      </c>
      <c r="H434" s="175" t="s">
        <v>1114</v>
      </c>
      <c r="I434" s="175" t="s">
        <v>891</v>
      </c>
      <c r="J434" s="175" t="s">
        <v>541</v>
      </c>
      <c r="K434" s="175" t="s">
        <v>603</v>
      </c>
    </row>
    <row r="435" spans="1:11" ht="12.75">
      <c r="A435" s="177">
        <v>430</v>
      </c>
      <c r="B435" s="175" t="s">
        <v>3172</v>
      </c>
      <c r="C435" s="175" t="s">
        <v>3171</v>
      </c>
      <c r="D435" s="175" t="s">
        <v>504</v>
      </c>
      <c r="E435" s="175" t="s">
        <v>839</v>
      </c>
      <c r="F435" s="179">
        <v>35982500</v>
      </c>
      <c r="G435" s="178">
        <f t="shared" si="6"/>
        <v>25524474.235000003</v>
      </c>
      <c r="H435" s="175" t="s">
        <v>1114</v>
      </c>
      <c r="I435" s="175" t="s">
        <v>2053</v>
      </c>
      <c r="J435" s="175" t="s">
        <v>541</v>
      </c>
      <c r="K435" s="175" t="s">
        <v>603</v>
      </c>
    </row>
    <row r="436" spans="1:11" ht="12.75">
      <c r="A436" s="177">
        <v>431</v>
      </c>
      <c r="B436" s="175" t="s">
        <v>3170</v>
      </c>
      <c r="C436" s="175" t="s">
        <v>3169</v>
      </c>
      <c r="D436" s="175" t="s">
        <v>504</v>
      </c>
      <c r="E436" s="175" t="s">
        <v>839</v>
      </c>
      <c r="F436" s="179">
        <v>35906000</v>
      </c>
      <c r="G436" s="178">
        <f t="shared" si="6"/>
        <v>25470208.348</v>
      </c>
      <c r="H436" s="175" t="s">
        <v>1114</v>
      </c>
      <c r="I436" s="175" t="s">
        <v>891</v>
      </c>
      <c r="J436" s="175" t="s">
        <v>612</v>
      </c>
      <c r="K436" s="175" t="s">
        <v>700</v>
      </c>
    </row>
    <row r="437" spans="1:11" ht="12.75">
      <c r="A437" s="177">
        <v>432</v>
      </c>
      <c r="B437" s="175" t="s">
        <v>3168</v>
      </c>
      <c r="C437" s="175" t="s">
        <v>3412</v>
      </c>
      <c r="D437" s="175" t="s">
        <v>504</v>
      </c>
      <c r="E437" s="175" t="s">
        <v>839</v>
      </c>
      <c r="F437" s="179">
        <v>35580700</v>
      </c>
      <c r="G437" s="178">
        <f t="shared" si="6"/>
        <v>25239454.1906</v>
      </c>
      <c r="H437" s="175" t="s">
        <v>1114</v>
      </c>
      <c r="I437" s="175" t="s">
        <v>1201</v>
      </c>
      <c r="J437" s="175" t="s">
        <v>884</v>
      </c>
      <c r="K437" s="175" t="s">
        <v>1948</v>
      </c>
    </row>
    <row r="438" spans="1:11" ht="12.75">
      <c r="A438" s="177">
        <v>433</v>
      </c>
      <c r="B438" s="175" t="s">
        <v>3411</v>
      </c>
      <c r="C438" s="175" t="s">
        <v>3410</v>
      </c>
      <c r="D438" s="175" t="s">
        <v>504</v>
      </c>
      <c r="E438" s="175" t="s">
        <v>839</v>
      </c>
      <c r="F438" s="179">
        <v>35511900</v>
      </c>
      <c r="G438" s="178">
        <f t="shared" si="6"/>
        <v>25190650.360200003</v>
      </c>
      <c r="H438" s="175" t="s">
        <v>1114</v>
      </c>
      <c r="I438" s="175" t="s">
        <v>1201</v>
      </c>
      <c r="J438" s="175" t="s">
        <v>541</v>
      </c>
      <c r="K438" s="175" t="s">
        <v>542</v>
      </c>
    </row>
    <row r="439" spans="1:11" ht="12.75">
      <c r="A439" s="177">
        <v>434</v>
      </c>
      <c r="B439" s="175" t="s">
        <v>3409</v>
      </c>
      <c r="C439" s="175" t="s">
        <v>3408</v>
      </c>
      <c r="D439" s="175" t="s">
        <v>504</v>
      </c>
      <c r="E439" s="175" t="s">
        <v>839</v>
      </c>
      <c r="F439" s="179">
        <v>35097000</v>
      </c>
      <c r="G439" s="178">
        <f t="shared" si="6"/>
        <v>24896337.726</v>
      </c>
      <c r="H439" s="175" t="s">
        <v>1114</v>
      </c>
      <c r="I439" s="175" t="s">
        <v>891</v>
      </c>
      <c r="J439" s="175" t="s">
        <v>541</v>
      </c>
      <c r="K439" s="175" t="s">
        <v>707</v>
      </c>
    </row>
    <row r="440" spans="1:11" ht="12.75">
      <c r="A440" s="177">
        <v>435</v>
      </c>
      <c r="B440" s="175" t="s">
        <v>3407</v>
      </c>
      <c r="C440" s="175" t="s">
        <v>3406</v>
      </c>
      <c r="D440" s="175" t="s">
        <v>504</v>
      </c>
      <c r="E440" s="175" t="s">
        <v>839</v>
      </c>
      <c r="F440" s="179">
        <v>35039000</v>
      </c>
      <c r="G440" s="178">
        <f t="shared" si="6"/>
        <v>24855194.962</v>
      </c>
      <c r="H440" s="175" t="s">
        <v>1114</v>
      </c>
      <c r="I440" s="175" t="s">
        <v>891</v>
      </c>
      <c r="J440" s="175" t="s">
        <v>541</v>
      </c>
      <c r="K440" s="175" t="s">
        <v>542</v>
      </c>
    </row>
    <row r="441" spans="1:11" ht="12.75">
      <c r="A441" s="177">
        <v>436</v>
      </c>
      <c r="B441" s="175" t="s">
        <v>3405</v>
      </c>
      <c r="C441" s="175" t="s">
        <v>3404</v>
      </c>
      <c r="D441" s="175" t="s">
        <v>504</v>
      </c>
      <c r="E441" s="175" t="s">
        <v>839</v>
      </c>
      <c r="F441" s="179">
        <v>35013700</v>
      </c>
      <c r="G441" s="178">
        <f t="shared" si="6"/>
        <v>24837248.204600003</v>
      </c>
      <c r="H441" s="175" t="s">
        <v>1114</v>
      </c>
      <c r="I441" s="175" t="s">
        <v>1201</v>
      </c>
      <c r="J441" s="175" t="s">
        <v>541</v>
      </c>
      <c r="K441" s="175" t="s">
        <v>571</v>
      </c>
    </row>
    <row r="442" spans="1:11" ht="12.75">
      <c r="A442" s="177">
        <v>437</v>
      </c>
      <c r="B442" s="175" t="s">
        <v>3158</v>
      </c>
      <c r="C442" s="175" t="s">
        <v>3157</v>
      </c>
      <c r="D442" s="175" t="s">
        <v>504</v>
      </c>
      <c r="E442" s="175" t="s">
        <v>839</v>
      </c>
      <c r="F442" s="179">
        <v>34969000</v>
      </c>
      <c r="G442" s="178">
        <f t="shared" si="6"/>
        <v>24805539.902000003</v>
      </c>
      <c r="H442" s="175" t="s">
        <v>1114</v>
      </c>
      <c r="I442" s="175" t="s">
        <v>1201</v>
      </c>
      <c r="J442" s="175" t="s">
        <v>884</v>
      </c>
      <c r="K442" s="175" t="s">
        <v>1944</v>
      </c>
    </row>
    <row r="443" spans="1:11" ht="12.75">
      <c r="A443" s="177">
        <v>438</v>
      </c>
      <c r="B443" s="175" t="s">
        <v>3156</v>
      </c>
      <c r="C443" s="175" t="s">
        <v>3155</v>
      </c>
      <c r="D443" s="175" t="s">
        <v>504</v>
      </c>
      <c r="E443" s="175" t="s">
        <v>839</v>
      </c>
      <c r="F443" s="179">
        <v>34919400</v>
      </c>
      <c r="G443" s="178">
        <f t="shared" si="6"/>
        <v>24770355.7452</v>
      </c>
      <c r="H443" s="175" t="s">
        <v>1114</v>
      </c>
      <c r="I443" s="175" t="s">
        <v>891</v>
      </c>
      <c r="J443" s="175" t="s">
        <v>541</v>
      </c>
      <c r="K443" s="175" t="s">
        <v>542</v>
      </c>
    </row>
    <row r="444" spans="1:11" ht="12.75">
      <c r="A444" s="177">
        <v>439</v>
      </c>
      <c r="B444" s="175" t="s">
        <v>3154</v>
      </c>
      <c r="C444" s="175" t="s">
        <v>3153</v>
      </c>
      <c r="D444" s="175" t="s">
        <v>504</v>
      </c>
      <c r="E444" s="175" t="s">
        <v>839</v>
      </c>
      <c r="F444" s="179">
        <v>34836900</v>
      </c>
      <c r="G444" s="178">
        <f t="shared" si="6"/>
        <v>24711833.7102</v>
      </c>
      <c r="H444" s="175" t="s">
        <v>1114</v>
      </c>
      <c r="I444" s="175" t="s">
        <v>1201</v>
      </c>
      <c r="J444" s="175" t="s">
        <v>541</v>
      </c>
      <c r="K444" s="175" t="s">
        <v>542</v>
      </c>
    </row>
    <row r="445" spans="1:11" ht="12.75">
      <c r="A445" s="177">
        <v>440</v>
      </c>
      <c r="B445" s="175" t="s">
        <v>3152</v>
      </c>
      <c r="C445" s="175" t="s">
        <v>3151</v>
      </c>
      <c r="D445" s="175" t="s">
        <v>504</v>
      </c>
      <c r="E445" s="175" t="s">
        <v>839</v>
      </c>
      <c r="F445" s="179">
        <v>34716200</v>
      </c>
      <c r="G445" s="178">
        <f t="shared" si="6"/>
        <v>24626214.1996</v>
      </c>
      <c r="H445" s="175" t="s">
        <v>1114</v>
      </c>
      <c r="I445" s="175" t="s">
        <v>1201</v>
      </c>
      <c r="J445" s="175" t="s">
        <v>541</v>
      </c>
      <c r="K445" s="175" t="s">
        <v>542</v>
      </c>
    </row>
    <row r="446" spans="1:11" ht="12.75">
      <c r="A446" s="177">
        <v>441</v>
      </c>
      <c r="B446" s="175" t="s">
        <v>3150</v>
      </c>
      <c r="C446" s="175" t="s">
        <v>3149</v>
      </c>
      <c r="D446" s="175" t="s">
        <v>570</v>
      </c>
      <c r="E446" s="175" t="s">
        <v>839</v>
      </c>
      <c r="F446" s="179">
        <v>34500000</v>
      </c>
      <c r="G446" s="178">
        <f t="shared" si="6"/>
        <v>24472851</v>
      </c>
      <c r="H446" s="175" t="s">
        <v>836</v>
      </c>
      <c r="I446" s="175" t="s">
        <v>3148</v>
      </c>
      <c r="J446" s="175" t="s">
        <v>884</v>
      </c>
      <c r="K446" s="175" t="s">
        <v>1944</v>
      </c>
    </row>
    <row r="447" spans="1:11" ht="12.75">
      <c r="A447" s="177">
        <v>442</v>
      </c>
      <c r="B447" s="175" t="s">
        <v>3147</v>
      </c>
      <c r="C447" s="175" t="s">
        <v>2903</v>
      </c>
      <c r="D447" s="175" t="s">
        <v>504</v>
      </c>
      <c r="E447" s="175" t="s">
        <v>839</v>
      </c>
      <c r="F447" s="179">
        <v>34381600</v>
      </c>
      <c r="G447" s="178">
        <f t="shared" si="6"/>
        <v>24388863.0128</v>
      </c>
      <c r="H447" s="175" t="s">
        <v>1114</v>
      </c>
      <c r="I447" s="175" t="s">
        <v>891</v>
      </c>
      <c r="J447" s="175" t="s">
        <v>541</v>
      </c>
      <c r="K447" s="175" t="s">
        <v>603</v>
      </c>
    </row>
    <row r="448" spans="1:11" ht="12.75">
      <c r="A448" s="177">
        <v>443</v>
      </c>
      <c r="B448" s="175" t="s">
        <v>2902</v>
      </c>
      <c r="C448" s="175" t="s">
        <v>2901</v>
      </c>
      <c r="D448" s="175" t="s">
        <v>504</v>
      </c>
      <c r="E448" s="175" t="s">
        <v>839</v>
      </c>
      <c r="F448" s="179">
        <v>34375500</v>
      </c>
      <c r="G448" s="178">
        <f t="shared" si="6"/>
        <v>24384535.929</v>
      </c>
      <c r="H448" s="175" t="s">
        <v>1114</v>
      </c>
      <c r="I448" s="175" t="s">
        <v>1201</v>
      </c>
      <c r="J448" s="175" t="s">
        <v>612</v>
      </c>
      <c r="K448" s="175" t="s">
        <v>700</v>
      </c>
    </row>
    <row r="449" spans="1:11" ht="12.75">
      <c r="A449" s="177">
        <v>444</v>
      </c>
      <c r="B449" s="175" t="s">
        <v>2900</v>
      </c>
      <c r="C449" s="175" t="s">
        <v>2899</v>
      </c>
      <c r="D449" s="175" t="s">
        <v>504</v>
      </c>
      <c r="E449" s="175" t="s">
        <v>839</v>
      </c>
      <c r="F449" s="179">
        <v>34268000</v>
      </c>
      <c r="G449" s="178">
        <f t="shared" si="6"/>
        <v>24308279.944000002</v>
      </c>
      <c r="H449" s="175" t="s">
        <v>1114</v>
      </c>
      <c r="I449" s="175" t="s">
        <v>1201</v>
      </c>
      <c r="J449" s="175" t="s">
        <v>541</v>
      </c>
      <c r="K449" s="175" t="s">
        <v>542</v>
      </c>
    </row>
    <row r="450" spans="1:11" ht="12.75">
      <c r="A450" s="177">
        <v>445</v>
      </c>
      <c r="B450" s="175" t="s">
        <v>2898</v>
      </c>
      <c r="C450" s="175" t="s">
        <v>2897</v>
      </c>
      <c r="D450" s="175" t="s">
        <v>504</v>
      </c>
      <c r="E450" s="175" t="s">
        <v>839</v>
      </c>
      <c r="F450" s="179">
        <v>34259400</v>
      </c>
      <c r="G450" s="178">
        <f t="shared" si="6"/>
        <v>24302179.465200003</v>
      </c>
      <c r="H450" s="175" t="s">
        <v>1114</v>
      </c>
      <c r="I450" s="175" t="s">
        <v>891</v>
      </c>
      <c r="J450" s="175" t="s">
        <v>612</v>
      </c>
      <c r="K450" s="175" t="s">
        <v>700</v>
      </c>
    </row>
    <row r="451" spans="1:11" ht="12.75">
      <c r="A451" s="177">
        <v>446</v>
      </c>
      <c r="B451" s="175" t="s">
        <v>2896</v>
      </c>
      <c r="C451" s="175" t="s">
        <v>2895</v>
      </c>
      <c r="D451" s="175" t="s">
        <v>504</v>
      </c>
      <c r="E451" s="175" t="s">
        <v>839</v>
      </c>
      <c r="F451" s="179">
        <v>34254000</v>
      </c>
      <c r="G451" s="178">
        <f t="shared" si="6"/>
        <v>24298348.932</v>
      </c>
      <c r="H451" s="175" t="s">
        <v>1114</v>
      </c>
      <c r="I451" s="175" t="s">
        <v>1201</v>
      </c>
      <c r="J451" s="175" t="s">
        <v>541</v>
      </c>
      <c r="K451" s="175" t="s">
        <v>542</v>
      </c>
    </row>
    <row r="452" spans="1:11" ht="12.75">
      <c r="A452" s="177">
        <v>447</v>
      </c>
      <c r="B452" s="175" t="s">
        <v>2894</v>
      </c>
      <c r="C452" s="175" t="s">
        <v>2893</v>
      </c>
      <c r="D452" s="175" t="s">
        <v>504</v>
      </c>
      <c r="E452" s="175" t="s">
        <v>839</v>
      </c>
      <c r="F452" s="179">
        <v>34176400</v>
      </c>
      <c r="G452" s="178">
        <f t="shared" si="6"/>
        <v>24243302.7512</v>
      </c>
      <c r="H452" s="175" t="s">
        <v>1114</v>
      </c>
      <c r="I452" s="175" t="s">
        <v>891</v>
      </c>
      <c r="J452" s="175" t="s">
        <v>541</v>
      </c>
      <c r="K452" s="175" t="s">
        <v>542</v>
      </c>
    </row>
    <row r="453" spans="1:11" ht="12.75">
      <c r="A453" s="177">
        <v>448</v>
      </c>
      <c r="B453" s="175" t="s">
        <v>2892</v>
      </c>
      <c r="C453" s="175" t="s">
        <v>2891</v>
      </c>
      <c r="D453" s="175" t="s">
        <v>504</v>
      </c>
      <c r="E453" s="175" t="s">
        <v>839</v>
      </c>
      <c r="F453" s="179">
        <v>34151800</v>
      </c>
      <c r="G453" s="178">
        <f t="shared" si="6"/>
        <v>24225852.544400003</v>
      </c>
      <c r="H453" s="175" t="s">
        <v>1114</v>
      </c>
      <c r="I453" s="175" t="s">
        <v>891</v>
      </c>
      <c r="J453" s="175" t="s">
        <v>541</v>
      </c>
      <c r="K453" s="175" t="s">
        <v>542</v>
      </c>
    </row>
    <row r="454" spans="1:11" ht="12.75">
      <c r="A454" s="177">
        <v>449</v>
      </c>
      <c r="B454" s="175" t="s">
        <v>2890</v>
      </c>
      <c r="C454" s="175" t="s">
        <v>2889</v>
      </c>
      <c r="D454" s="175" t="s">
        <v>504</v>
      </c>
      <c r="E454" s="175" t="s">
        <v>839</v>
      </c>
      <c r="F454" s="179">
        <v>34125000</v>
      </c>
      <c r="G454" s="178">
        <f aca="true" t="shared" si="7" ref="G454:G517">F454*0.709358</f>
        <v>24206841.75</v>
      </c>
      <c r="H454" s="175" t="s">
        <v>1114</v>
      </c>
      <c r="I454" s="175" t="s">
        <v>1201</v>
      </c>
      <c r="J454" s="175" t="s">
        <v>541</v>
      </c>
      <c r="K454" s="175" t="s">
        <v>542</v>
      </c>
    </row>
    <row r="455" spans="1:11" ht="12.75">
      <c r="A455" s="177">
        <v>450</v>
      </c>
      <c r="B455" s="175" t="s">
        <v>2888</v>
      </c>
      <c r="C455" s="175" t="s">
        <v>2887</v>
      </c>
      <c r="D455" s="175" t="s">
        <v>504</v>
      </c>
      <c r="E455" s="175" t="s">
        <v>839</v>
      </c>
      <c r="F455" s="179">
        <v>33841700</v>
      </c>
      <c r="G455" s="178">
        <f t="shared" si="7"/>
        <v>24005880.6286</v>
      </c>
      <c r="H455" s="175" t="s">
        <v>1114</v>
      </c>
      <c r="I455" s="175" t="s">
        <v>1201</v>
      </c>
      <c r="J455" s="175" t="s">
        <v>612</v>
      </c>
      <c r="K455" s="175" t="s">
        <v>700</v>
      </c>
    </row>
    <row r="456" spans="1:11" ht="12.75">
      <c r="A456" s="177">
        <v>451</v>
      </c>
      <c r="B456" s="175" t="s">
        <v>2886</v>
      </c>
      <c r="C456" s="175" t="s">
        <v>2885</v>
      </c>
      <c r="D456" s="175" t="s">
        <v>504</v>
      </c>
      <c r="E456" s="175" t="s">
        <v>839</v>
      </c>
      <c r="F456" s="179">
        <v>33345002</v>
      </c>
      <c r="G456" s="178">
        <f t="shared" si="7"/>
        <v>23653543.928716</v>
      </c>
      <c r="H456" s="175" t="s">
        <v>1114</v>
      </c>
      <c r="I456" s="175" t="s">
        <v>1201</v>
      </c>
      <c r="J456" s="175" t="s">
        <v>541</v>
      </c>
      <c r="K456" s="175" t="s">
        <v>542</v>
      </c>
    </row>
    <row r="457" spans="1:11" ht="12.75">
      <c r="A457" s="177">
        <v>452</v>
      </c>
      <c r="B457" s="175" t="s">
        <v>2884</v>
      </c>
      <c r="C457" s="175" t="s">
        <v>2883</v>
      </c>
      <c r="D457" s="175" t="s">
        <v>504</v>
      </c>
      <c r="E457" s="175" t="s">
        <v>839</v>
      </c>
      <c r="F457" s="179">
        <v>33258800</v>
      </c>
      <c r="G457" s="178">
        <f t="shared" si="7"/>
        <v>23592395.8504</v>
      </c>
      <c r="H457" s="175" t="s">
        <v>1114</v>
      </c>
      <c r="I457" s="175" t="s">
        <v>1201</v>
      </c>
      <c r="J457" s="175" t="s">
        <v>884</v>
      </c>
      <c r="K457" s="175" t="s">
        <v>1944</v>
      </c>
    </row>
    <row r="458" spans="1:11" ht="12.75">
      <c r="A458" s="177">
        <v>453</v>
      </c>
      <c r="B458" s="175" t="s">
        <v>2882</v>
      </c>
      <c r="C458" s="175" t="s">
        <v>2881</v>
      </c>
      <c r="D458" s="175" t="s">
        <v>504</v>
      </c>
      <c r="E458" s="175" t="s">
        <v>839</v>
      </c>
      <c r="F458" s="179">
        <v>33096000</v>
      </c>
      <c r="G458" s="178">
        <f t="shared" si="7"/>
        <v>23476912.368</v>
      </c>
      <c r="H458" s="175" t="s">
        <v>1114</v>
      </c>
      <c r="I458" s="175" t="s">
        <v>891</v>
      </c>
      <c r="J458" s="175" t="s">
        <v>541</v>
      </c>
      <c r="K458" s="175" t="s">
        <v>542</v>
      </c>
    </row>
    <row r="459" spans="1:11" ht="12.75">
      <c r="A459" s="177">
        <v>454</v>
      </c>
      <c r="B459" s="175" t="s">
        <v>2880</v>
      </c>
      <c r="C459" s="175" t="s">
        <v>2879</v>
      </c>
      <c r="D459" s="175" t="s">
        <v>504</v>
      </c>
      <c r="E459" s="175" t="s">
        <v>839</v>
      </c>
      <c r="F459" s="179">
        <v>32812802</v>
      </c>
      <c r="G459" s="178">
        <f t="shared" si="7"/>
        <v>23276023.601116</v>
      </c>
      <c r="H459" s="175" t="s">
        <v>1114</v>
      </c>
      <c r="I459" s="175" t="s">
        <v>2053</v>
      </c>
      <c r="J459" s="175" t="s">
        <v>541</v>
      </c>
      <c r="K459" s="175" t="s">
        <v>603</v>
      </c>
    </row>
    <row r="460" spans="1:11" ht="12.75">
      <c r="A460" s="177">
        <v>455</v>
      </c>
      <c r="B460" s="175" t="s">
        <v>2878</v>
      </c>
      <c r="C460" s="175" t="s">
        <v>2877</v>
      </c>
      <c r="D460" s="175" t="s">
        <v>504</v>
      </c>
      <c r="E460" s="175" t="s">
        <v>839</v>
      </c>
      <c r="F460" s="179">
        <v>32731202</v>
      </c>
      <c r="G460" s="178">
        <f t="shared" si="7"/>
        <v>23218139.988316003</v>
      </c>
      <c r="H460" s="175" t="s">
        <v>1114</v>
      </c>
      <c r="I460" s="175" t="s">
        <v>1201</v>
      </c>
      <c r="J460" s="175" t="s">
        <v>541</v>
      </c>
      <c r="K460" s="175" t="s">
        <v>542</v>
      </c>
    </row>
    <row r="461" spans="1:11" ht="12.75">
      <c r="A461" s="177">
        <v>456</v>
      </c>
      <c r="B461" s="175" t="s">
        <v>2876</v>
      </c>
      <c r="C461" s="175" t="s">
        <v>2875</v>
      </c>
      <c r="D461" s="175" t="s">
        <v>504</v>
      </c>
      <c r="E461" s="175" t="s">
        <v>839</v>
      </c>
      <c r="F461" s="179">
        <v>32710202</v>
      </c>
      <c r="G461" s="178">
        <f t="shared" si="7"/>
        <v>23203243.470316</v>
      </c>
      <c r="H461" s="175" t="s">
        <v>1114</v>
      </c>
      <c r="I461" s="175" t="s">
        <v>2053</v>
      </c>
      <c r="J461" s="175" t="s">
        <v>541</v>
      </c>
      <c r="K461" s="175" t="s">
        <v>498</v>
      </c>
    </row>
    <row r="462" spans="1:11" ht="12.75">
      <c r="A462" s="177">
        <v>457</v>
      </c>
      <c r="B462" s="175" t="s">
        <v>2874</v>
      </c>
      <c r="C462" s="175" t="s">
        <v>2873</v>
      </c>
      <c r="D462" s="175" t="s">
        <v>504</v>
      </c>
      <c r="E462" s="175" t="s">
        <v>839</v>
      </c>
      <c r="F462" s="179">
        <v>32515202</v>
      </c>
      <c r="G462" s="178">
        <f t="shared" si="7"/>
        <v>23064918.660316</v>
      </c>
      <c r="H462" s="175" t="s">
        <v>1114</v>
      </c>
      <c r="I462" s="175" t="s">
        <v>1201</v>
      </c>
      <c r="J462" s="175" t="s">
        <v>884</v>
      </c>
      <c r="K462" s="175" t="s">
        <v>1944</v>
      </c>
    </row>
    <row r="463" spans="1:11" ht="12.75">
      <c r="A463" s="177">
        <v>458</v>
      </c>
      <c r="B463" s="175" t="s">
        <v>2872</v>
      </c>
      <c r="C463" s="175" t="s">
        <v>2871</v>
      </c>
      <c r="D463" s="175" t="s">
        <v>504</v>
      </c>
      <c r="E463" s="175" t="s">
        <v>839</v>
      </c>
      <c r="F463" s="179">
        <v>32361100</v>
      </c>
      <c r="G463" s="178">
        <f t="shared" si="7"/>
        <v>22955605.173800003</v>
      </c>
      <c r="H463" s="175" t="s">
        <v>1114</v>
      </c>
      <c r="I463" s="175" t="s">
        <v>891</v>
      </c>
      <c r="J463" s="175" t="s">
        <v>541</v>
      </c>
      <c r="K463" s="175" t="s">
        <v>542</v>
      </c>
    </row>
    <row r="464" spans="1:11" ht="12.75">
      <c r="A464" s="177">
        <v>459</v>
      </c>
      <c r="B464" s="175" t="s">
        <v>2870</v>
      </c>
      <c r="C464" s="175" t="s">
        <v>2869</v>
      </c>
      <c r="D464" s="175" t="s">
        <v>504</v>
      </c>
      <c r="E464" s="175" t="s">
        <v>839</v>
      </c>
      <c r="F464" s="179">
        <v>32293300</v>
      </c>
      <c r="G464" s="178">
        <f t="shared" si="7"/>
        <v>22907510.7014</v>
      </c>
      <c r="H464" s="175" t="s">
        <v>1114</v>
      </c>
      <c r="I464" s="175" t="s">
        <v>891</v>
      </c>
      <c r="J464" s="175" t="s">
        <v>541</v>
      </c>
      <c r="K464" s="175" t="s">
        <v>603</v>
      </c>
    </row>
    <row r="465" spans="1:11" ht="12.75">
      <c r="A465" s="177">
        <v>460</v>
      </c>
      <c r="B465" s="175" t="s">
        <v>2868</v>
      </c>
      <c r="C465" s="175" t="s">
        <v>2867</v>
      </c>
      <c r="D465" s="175" t="s">
        <v>504</v>
      </c>
      <c r="E465" s="175" t="s">
        <v>839</v>
      </c>
      <c r="F465" s="179">
        <v>32157600</v>
      </c>
      <c r="G465" s="178">
        <f t="shared" si="7"/>
        <v>22811250.820800003</v>
      </c>
      <c r="H465" s="175" t="s">
        <v>1114</v>
      </c>
      <c r="I465" s="175" t="s">
        <v>891</v>
      </c>
      <c r="J465" s="175" t="s">
        <v>541</v>
      </c>
      <c r="K465" s="175" t="s">
        <v>603</v>
      </c>
    </row>
    <row r="466" spans="1:11" ht="12.75">
      <c r="A466" s="177">
        <v>461</v>
      </c>
      <c r="B466" s="175" t="s">
        <v>2866</v>
      </c>
      <c r="C466" s="175" t="s">
        <v>2865</v>
      </c>
      <c r="D466" s="175" t="s">
        <v>504</v>
      </c>
      <c r="E466" s="175" t="s">
        <v>839</v>
      </c>
      <c r="F466" s="179">
        <v>32066502</v>
      </c>
      <c r="G466" s="178">
        <f t="shared" si="7"/>
        <v>22746629.725716002</v>
      </c>
      <c r="H466" s="175" t="s">
        <v>1114</v>
      </c>
      <c r="I466" s="175" t="s">
        <v>891</v>
      </c>
      <c r="J466" s="175" t="s">
        <v>541</v>
      </c>
      <c r="K466" s="175" t="s">
        <v>603</v>
      </c>
    </row>
    <row r="467" spans="1:11" ht="12.75">
      <c r="A467" s="177">
        <v>462</v>
      </c>
      <c r="B467" s="175" t="s">
        <v>2864</v>
      </c>
      <c r="C467" s="175" t="s">
        <v>2863</v>
      </c>
      <c r="D467" s="175" t="s">
        <v>504</v>
      </c>
      <c r="E467" s="175" t="s">
        <v>839</v>
      </c>
      <c r="F467" s="179">
        <v>31963700</v>
      </c>
      <c r="G467" s="178">
        <f t="shared" si="7"/>
        <v>22673706.3046</v>
      </c>
      <c r="H467" s="175" t="s">
        <v>1114</v>
      </c>
      <c r="I467" s="175" t="s">
        <v>1201</v>
      </c>
      <c r="J467" s="175" t="s">
        <v>541</v>
      </c>
      <c r="K467" s="175" t="s">
        <v>542</v>
      </c>
    </row>
    <row r="468" spans="1:11" ht="12.75">
      <c r="A468" s="177">
        <v>463</v>
      </c>
      <c r="B468" s="175" t="s">
        <v>2862</v>
      </c>
      <c r="C468" s="175" t="s">
        <v>2861</v>
      </c>
      <c r="D468" s="175" t="s">
        <v>504</v>
      </c>
      <c r="E468" s="175" t="s">
        <v>839</v>
      </c>
      <c r="F468" s="179">
        <v>31893900</v>
      </c>
      <c r="G468" s="178">
        <f t="shared" si="7"/>
        <v>22624193.1162</v>
      </c>
      <c r="H468" s="175" t="s">
        <v>1114</v>
      </c>
      <c r="I468" s="175" t="s">
        <v>1201</v>
      </c>
      <c r="J468" s="175" t="s">
        <v>541</v>
      </c>
      <c r="K468" s="175" t="s">
        <v>542</v>
      </c>
    </row>
    <row r="469" spans="1:11" ht="12.75">
      <c r="A469" s="177">
        <v>464</v>
      </c>
      <c r="B469" s="175" t="s">
        <v>2860</v>
      </c>
      <c r="C469" s="175" t="s">
        <v>2859</v>
      </c>
      <c r="D469" s="175" t="s">
        <v>504</v>
      </c>
      <c r="E469" s="175" t="s">
        <v>839</v>
      </c>
      <c r="F469" s="179">
        <v>31698400</v>
      </c>
      <c r="G469" s="178">
        <f t="shared" si="7"/>
        <v>22485513.6272</v>
      </c>
      <c r="H469" s="175" t="s">
        <v>1114</v>
      </c>
      <c r="I469" s="175" t="s">
        <v>1201</v>
      </c>
      <c r="J469" s="175" t="s">
        <v>884</v>
      </c>
      <c r="K469" s="175" t="s">
        <v>1944</v>
      </c>
    </row>
    <row r="470" spans="1:11" ht="12.75">
      <c r="A470" s="177">
        <v>465</v>
      </c>
      <c r="B470" s="175" t="s">
        <v>2858</v>
      </c>
      <c r="C470" s="175" t="s">
        <v>2857</v>
      </c>
      <c r="D470" s="175" t="s">
        <v>504</v>
      </c>
      <c r="E470" s="175" t="s">
        <v>839</v>
      </c>
      <c r="F470" s="179">
        <v>31560100</v>
      </c>
      <c r="G470" s="178">
        <f t="shared" si="7"/>
        <v>22387409.4158</v>
      </c>
      <c r="H470" s="175" t="s">
        <v>1114</v>
      </c>
      <c r="I470" s="175" t="s">
        <v>891</v>
      </c>
      <c r="J470" s="175" t="s">
        <v>884</v>
      </c>
      <c r="K470" s="175" t="s">
        <v>1944</v>
      </c>
    </row>
    <row r="471" spans="1:11" ht="12.75">
      <c r="A471" s="177">
        <v>466</v>
      </c>
      <c r="B471" s="175" t="s">
        <v>2856</v>
      </c>
      <c r="C471" s="175" t="s">
        <v>2855</v>
      </c>
      <c r="D471" s="175" t="s">
        <v>504</v>
      </c>
      <c r="E471" s="175" t="s">
        <v>839</v>
      </c>
      <c r="F471" s="179">
        <v>31514500</v>
      </c>
      <c r="G471" s="178">
        <f t="shared" si="7"/>
        <v>22355062.691</v>
      </c>
      <c r="H471" s="175" t="s">
        <v>1114</v>
      </c>
      <c r="I471" s="175" t="s">
        <v>2095</v>
      </c>
      <c r="J471" s="175" t="s">
        <v>541</v>
      </c>
      <c r="K471" s="175" t="s">
        <v>542</v>
      </c>
    </row>
    <row r="472" spans="1:11" ht="12.75">
      <c r="A472" s="177">
        <v>467</v>
      </c>
      <c r="B472" s="175" t="s">
        <v>2854</v>
      </c>
      <c r="C472" s="175" t="s">
        <v>2853</v>
      </c>
      <c r="D472" s="175" t="s">
        <v>504</v>
      </c>
      <c r="E472" s="175" t="s">
        <v>839</v>
      </c>
      <c r="F472" s="179">
        <v>31445600</v>
      </c>
      <c r="G472" s="178">
        <f t="shared" si="7"/>
        <v>22306187.9248</v>
      </c>
      <c r="H472" s="175" t="s">
        <v>1114</v>
      </c>
      <c r="I472" s="175" t="s">
        <v>1201</v>
      </c>
      <c r="J472" s="175" t="s">
        <v>884</v>
      </c>
      <c r="K472" s="175" t="s">
        <v>1944</v>
      </c>
    </row>
    <row r="473" spans="1:11" ht="12.75">
      <c r="A473" s="177">
        <v>468</v>
      </c>
      <c r="B473" s="175" t="s">
        <v>3096</v>
      </c>
      <c r="C473" s="175" t="s">
        <v>3095</v>
      </c>
      <c r="D473" s="175" t="s">
        <v>504</v>
      </c>
      <c r="E473" s="175" t="s">
        <v>839</v>
      </c>
      <c r="F473" s="179">
        <v>31201200</v>
      </c>
      <c r="G473" s="178">
        <f t="shared" si="7"/>
        <v>22132820.829600003</v>
      </c>
      <c r="H473" s="175" t="s">
        <v>1114</v>
      </c>
      <c r="I473" s="175" t="s">
        <v>891</v>
      </c>
      <c r="J473" s="175" t="s">
        <v>541</v>
      </c>
      <c r="K473" s="175" t="s">
        <v>542</v>
      </c>
    </row>
    <row r="474" spans="1:11" ht="12.75">
      <c r="A474" s="177">
        <v>469</v>
      </c>
      <c r="B474" s="175" t="s">
        <v>3094</v>
      </c>
      <c r="C474" s="175" t="s">
        <v>3093</v>
      </c>
      <c r="D474" s="175" t="s">
        <v>504</v>
      </c>
      <c r="E474" s="175" t="s">
        <v>839</v>
      </c>
      <c r="F474" s="179">
        <v>31163600</v>
      </c>
      <c r="G474" s="178">
        <f t="shared" si="7"/>
        <v>22106148.9688</v>
      </c>
      <c r="H474" s="175" t="s">
        <v>1114</v>
      </c>
      <c r="I474" s="175" t="s">
        <v>1201</v>
      </c>
      <c r="J474" s="175" t="s">
        <v>541</v>
      </c>
      <c r="K474" s="175" t="s">
        <v>542</v>
      </c>
    </row>
    <row r="475" spans="1:11" ht="12.75">
      <c r="A475" s="177">
        <v>470</v>
      </c>
      <c r="B475" s="175" t="s">
        <v>3092</v>
      </c>
      <c r="C475" s="175" t="s">
        <v>3091</v>
      </c>
      <c r="D475" s="175" t="s">
        <v>504</v>
      </c>
      <c r="E475" s="175" t="s">
        <v>839</v>
      </c>
      <c r="F475" s="179">
        <v>31081700</v>
      </c>
      <c r="G475" s="178">
        <f t="shared" si="7"/>
        <v>22048052.548600003</v>
      </c>
      <c r="H475" s="175" t="s">
        <v>1114</v>
      </c>
      <c r="I475" s="175" t="s">
        <v>1201</v>
      </c>
      <c r="J475" s="175" t="s">
        <v>541</v>
      </c>
      <c r="K475" s="175" t="s">
        <v>542</v>
      </c>
    </row>
    <row r="476" spans="1:11" ht="12.75">
      <c r="A476" s="177">
        <v>471</v>
      </c>
      <c r="B476" s="175" t="s">
        <v>3090</v>
      </c>
      <c r="C476" s="175" t="s">
        <v>3089</v>
      </c>
      <c r="D476" s="175" t="s">
        <v>504</v>
      </c>
      <c r="E476" s="175" t="s">
        <v>839</v>
      </c>
      <c r="F476" s="179">
        <v>30993500</v>
      </c>
      <c r="G476" s="178">
        <f t="shared" si="7"/>
        <v>21985487.173</v>
      </c>
      <c r="H476" s="175" t="s">
        <v>1114</v>
      </c>
      <c r="I476" s="175" t="s">
        <v>1201</v>
      </c>
      <c r="J476" s="175" t="s">
        <v>541</v>
      </c>
      <c r="K476" s="175" t="s">
        <v>603</v>
      </c>
    </row>
    <row r="477" spans="1:11" ht="12.75">
      <c r="A477" s="177">
        <v>472</v>
      </c>
      <c r="B477" s="175" t="s">
        <v>3088</v>
      </c>
      <c r="C477" s="175" t="s">
        <v>3087</v>
      </c>
      <c r="D477" s="175" t="s">
        <v>504</v>
      </c>
      <c r="E477" s="175" t="s">
        <v>839</v>
      </c>
      <c r="F477" s="179">
        <v>30956200</v>
      </c>
      <c r="G477" s="178">
        <f t="shared" si="7"/>
        <v>21959028.1196</v>
      </c>
      <c r="H477" s="175" t="s">
        <v>1114</v>
      </c>
      <c r="I477" s="175" t="s">
        <v>891</v>
      </c>
      <c r="J477" s="175" t="s">
        <v>541</v>
      </c>
      <c r="K477" s="175" t="s">
        <v>603</v>
      </c>
    </row>
    <row r="478" spans="1:11" ht="12.75">
      <c r="A478" s="177">
        <v>473</v>
      </c>
      <c r="B478" s="175" t="s">
        <v>3086</v>
      </c>
      <c r="C478" s="175" t="s">
        <v>3085</v>
      </c>
      <c r="D478" s="175" t="s">
        <v>504</v>
      </c>
      <c r="E478" s="175" t="s">
        <v>839</v>
      </c>
      <c r="F478" s="179">
        <v>30913300</v>
      </c>
      <c r="G478" s="178">
        <f t="shared" si="7"/>
        <v>21928596.6614</v>
      </c>
      <c r="H478" s="175" t="s">
        <v>1114</v>
      </c>
      <c r="I478" s="175" t="s">
        <v>1201</v>
      </c>
      <c r="J478" s="175" t="s">
        <v>541</v>
      </c>
      <c r="K478" s="175" t="s">
        <v>603</v>
      </c>
    </row>
    <row r="479" spans="1:11" ht="12.75">
      <c r="A479" s="177">
        <v>474</v>
      </c>
      <c r="B479" s="175" t="s">
        <v>3084</v>
      </c>
      <c r="C479" s="175" t="s">
        <v>3083</v>
      </c>
      <c r="D479" s="175" t="s">
        <v>504</v>
      </c>
      <c r="E479" s="175" t="s">
        <v>839</v>
      </c>
      <c r="F479" s="179">
        <v>30700100</v>
      </c>
      <c r="G479" s="178">
        <f t="shared" si="7"/>
        <v>21777361.535800003</v>
      </c>
      <c r="H479" s="175" t="s">
        <v>1114</v>
      </c>
      <c r="I479" s="175" t="s">
        <v>1201</v>
      </c>
      <c r="J479" s="175" t="s">
        <v>541</v>
      </c>
      <c r="K479" s="175" t="s">
        <v>542</v>
      </c>
    </row>
    <row r="480" spans="1:11" ht="12.75">
      <c r="A480" s="177">
        <v>475</v>
      </c>
      <c r="B480" s="175" t="s">
        <v>3082</v>
      </c>
      <c r="C480" s="175" t="s">
        <v>3081</v>
      </c>
      <c r="D480" s="175" t="s">
        <v>504</v>
      </c>
      <c r="E480" s="175" t="s">
        <v>839</v>
      </c>
      <c r="F480" s="179">
        <v>30461200</v>
      </c>
      <c r="G480" s="178">
        <f t="shared" si="7"/>
        <v>21607895.9096</v>
      </c>
      <c r="H480" s="175" t="s">
        <v>1114</v>
      </c>
      <c r="I480" s="175" t="s">
        <v>2053</v>
      </c>
      <c r="J480" s="175" t="s">
        <v>541</v>
      </c>
      <c r="K480" s="175" t="s">
        <v>542</v>
      </c>
    </row>
    <row r="481" spans="1:11" ht="12.75">
      <c r="A481" s="177">
        <v>476</v>
      </c>
      <c r="B481" s="175" t="s">
        <v>3080</v>
      </c>
      <c r="C481" s="175" t="s">
        <v>3079</v>
      </c>
      <c r="D481" s="175" t="s">
        <v>504</v>
      </c>
      <c r="E481" s="175" t="s">
        <v>839</v>
      </c>
      <c r="F481" s="179">
        <v>30295200</v>
      </c>
      <c r="G481" s="178">
        <f t="shared" si="7"/>
        <v>21490142.4816</v>
      </c>
      <c r="H481" s="175" t="s">
        <v>1114</v>
      </c>
      <c r="I481" s="175" t="s">
        <v>1201</v>
      </c>
      <c r="J481" s="175" t="s">
        <v>541</v>
      </c>
      <c r="K481" s="175" t="s">
        <v>542</v>
      </c>
    </row>
    <row r="482" spans="1:11" ht="12.75">
      <c r="A482" s="177">
        <v>477</v>
      </c>
      <c r="B482" s="175" t="s">
        <v>3078</v>
      </c>
      <c r="C482" s="175" t="s">
        <v>3077</v>
      </c>
      <c r="D482" s="175" t="s">
        <v>504</v>
      </c>
      <c r="E482" s="175" t="s">
        <v>839</v>
      </c>
      <c r="F482" s="179">
        <v>30274300</v>
      </c>
      <c r="G482" s="178">
        <f t="shared" si="7"/>
        <v>21475316.8994</v>
      </c>
      <c r="H482" s="175" t="s">
        <v>1114</v>
      </c>
      <c r="I482" s="175" t="s">
        <v>891</v>
      </c>
      <c r="J482" s="175" t="s">
        <v>537</v>
      </c>
      <c r="K482" s="175" t="s">
        <v>538</v>
      </c>
    </row>
    <row r="483" spans="1:11" ht="12.75">
      <c r="A483" s="177">
        <v>478</v>
      </c>
      <c r="B483" s="175" t="s">
        <v>3076</v>
      </c>
      <c r="C483" s="175" t="s">
        <v>3075</v>
      </c>
      <c r="D483" s="175" t="s">
        <v>504</v>
      </c>
      <c r="E483" s="175" t="s">
        <v>839</v>
      </c>
      <c r="F483" s="179">
        <v>30161700</v>
      </c>
      <c r="G483" s="178">
        <f t="shared" si="7"/>
        <v>21395443.1886</v>
      </c>
      <c r="H483" s="175" t="s">
        <v>1114</v>
      </c>
      <c r="I483" s="175" t="s">
        <v>1201</v>
      </c>
      <c r="J483" s="175" t="s">
        <v>541</v>
      </c>
      <c r="K483" s="175" t="s">
        <v>542</v>
      </c>
    </row>
    <row r="484" spans="1:11" ht="12.75">
      <c r="A484" s="177">
        <v>479</v>
      </c>
      <c r="B484" s="175" t="s">
        <v>3074</v>
      </c>
      <c r="C484" s="175" t="s">
        <v>3073</v>
      </c>
      <c r="D484" s="175" t="s">
        <v>504</v>
      </c>
      <c r="E484" s="175" t="s">
        <v>839</v>
      </c>
      <c r="F484" s="179">
        <v>30137400</v>
      </c>
      <c r="G484" s="178">
        <f t="shared" si="7"/>
        <v>21378205.7892</v>
      </c>
      <c r="H484" s="175" t="s">
        <v>1114</v>
      </c>
      <c r="I484" s="175" t="s">
        <v>891</v>
      </c>
      <c r="J484" s="175" t="s">
        <v>541</v>
      </c>
      <c r="K484" s="175" t="s">
        <v>603</v>
      </c>
    </row>
    <row r="485" spans="1:11" ht="12.75">
      <c r="A485" s="177">
        <v>480</v>
      </c>
      <c r="B485" s="175" t="s">
        <v>3072</v>
      </c>
      <c r="C485" s="175" t="s">
        <v>3071</v>
      </c>
      <c r="D485" s="175" t="s">
        <v>504</v>
      </c>
      <c r="E485" s="175" t="s">
        <v>839</v>
      </c>
      <c r="F485" s="179">
        <v>30087600</v>
      </c>
      <c r="G485" s="178">
        <f t="shared" si="7"/>
        <v>21342879.7608</v>
      </c>
      <c r="H485" s="175" t="s">
        <v>1114</v>
      </c>
      <c r="I485" s="175" t="s">
        <v>1201</v>
      </c>
      <c r="J485" s="175" t="s">
        <v>541</v>
      </c>
      <c r="K485" s="175" t="s">
        <v>542</v>
      </c>
    </row>
    <row r="486" spans="1:11" ht="12.75">
      <c r="A486" s="177">
        <v>481</v>
      </c>
      <c r="B486" s="175" t="s">
        <v>3070</v>
      </c>
      <c r="C486" s="175" t="s">
        <v>3069</v>
      </c>
      <c r="D486" s="175" t="s">
        <v>504</v>
      </c>
      <c r="E486" s="175" t="s">
        <v>839</v>
      </c>
      <c r="F486" s="179">
        <v>29961800</v>
      </c>
      <c r="G486" s="178">
        <f t="shared" si="7"/>
        <v>21253642.5244</v>
      </c>
      <c r="H486" s="175" t="s">
        <v>1114</v>
      </c>
      <c r="I486" s="175" t="s">
        <v>891</v>
      </c>
      <c r="J486" s="175" t="s">
        <v>541</v>
      </c>
      <c r="K486" s="175" t="s">
        <v>542</v>
      </c>
    </row>
    <row r="487" spans="1:11" ht="12.75">
      <c r="A487" s="177">
        <v>482</v>
      </c>
      <c r="B487" s="175" t="s">
        <v>3068</v>
      </c>
      <c r="C487" s="175" t="s">
        <v>3067</v>
      </c>
      <c r="D487" s="175" t="s">
        <v>504</v>
      </c>
      <c r="E487" s="175" t="s">
        <v>839</v>
      </c>
      <c r="F487" s="179">
        <v>29443300</v>
      </c>
      <c r="G487" s="178">
        <f t="shared" si="7"/>
        <v>20885840.4014</v>
      </c>
      <c r="H487" s="175" t="s">
        <v>1114</v>
      </c>
      <c r="I487" s="175" t="s">
        <v>1201</v>
      </c>
      <c r="J487" s="175" t="s">
        <v>612</v>
      </c>
      <c r="K487" s="175" t="s">
        <v>700</v>
      </c>
    </row>
    <row r="488" spans="1:11" ht="12.75">
      <c r="A488" s="177">
        <v>483</v>
      </c>
      <c r="B488" s="175" t="s">
        <v>3066</v>
      </c>
      <c r="C488" s="175" t="s">
        <v>3065</v>
      </c>
      <c r="D488" s="175" t="s">
        <v>504</v>
      </c>
      <c r="E488" s="175" t="s">
        <v>839</v>
      </c>
      <c r="F488" s="179">
        <v>29294400</v>
      </c>
      <c r="G488" s="178">
        <f t="shared" si="7"/>
        <v>20780216.9952</v>
      </c>
      <c r="H488" s="175" t="s">
        <v>1114</v>
      </c>
      <c r="I488" s="175" t="s">
        <v>1201</v>
      </c>
      <c r="J488" s="175" t="s">
        <v>541</v>
      </c>
      <c r="K488" s="175" t="s">
        <v>542</v>
      </c>
    </row>
    <row r="489" spans="1:11" ht="12.75">
      <c r="A489" s="177">
        <v>484</v>
      </c>
      <c r="B489" s="175" t="s">
        <v>3064</v>
      </c>
      <c r="C489" s="175" t="s">
        <v>3063</v>
      </c>
      <c r="D489" s="175" t="s">
        <v>504</v>
      </c>
      <c r="E489" s="175" t="s">
        <v>839</v>
      </c>
      <c r="F489" s="179">
        <v>28877200</v>
      </c>
      <c r="G489" s="178">
        <f t="shared" si="7"/>
        <v>20484272.8376</v>
      </c>
      <c r="H489" s="175" t="s">
        <v>1114</v>
      </c>
      <c r="I489" s="175" t="s">
        <v>1201</v>
      </c>
      <c r="J489" s="175" t="s">
        <v>612</v>
      </c>
      <c r="K489" s="175" t="s">
        <v>700</v>
      </c>
    </row>
    <row r="490" spans="1:11" ht="12.75">
      <c r="A490" s="177">
        <v>485</v>
      </c>
      <c r="B490" s="175" t="s">
        <v>3062</v>
      </c>
      <c r="C490" s="175" t="s">
        <v>3061</v>
      </c>
      <c r="D490" s="175" t="s">
        <v>504</v>
      </c>
      <c r="E490" s="175" t="s">
        <v>839</v>
      </c>
      <c r="F490" s="179">
        <v>28771700</v>
      </c>
      <c r="G490" s="178">
        <f t="shared" si="7"/>
        <v>20409435.568600003</v>
      </c>
      <c r="H490" s="175" t="s">
        <v>1114</v>
      </c>
      <c r="I490" s="175" t="s">
        <v>1201</v>
      </c>
      <c r="J490" s="175" t="s">
        <v>612</v>
      </c>
      <c r="K490" s="175" t="s">
        <v>700</v>
      </c>
    </row>
    <row r="491" spans="1:11" ht="12.75">
      <c r="A491" s="177">
        <v>486</v>
      </c>
      <c r="B491" s="175" t="s">
        <v>3060</v>
      </c>
      <c r="C491" s="175" t="s">
        <v>3059</v>
      </c>
      <c r="D491" s="175" t="s">
        <v>504</v>
      </c>
      <c r="E491" s="175" t="s">
        <v>839</v>
      </c>
      <c r="F491" s="179">
        <v>28771500</v>
      </c>
      <c r="G491" s="178">
        <f t="shared" si="7"/>
        <v>20409293.697</v>
      </c>
      <c r="H491" s="175" t="s">
        <v>1114</v>
      </c>
      <c r="I491" s="175" t="s">
        <v>1201</v>
      </c>
      <c r="J491" s="175" t="s">
        <v>541</v>
      </c>
      <c r="K491" s="175" t="s">
        <v>498</v>
      </c>
    </row>
    <row r="492" spans="1:11" ht="12.75">
      <c r="A492" s="177">
        <v>487</v>
      </c>
      <c r="B492" s="175" t="s">
        <v>3058</v>
      </c>
      <c r="C492" s="175" t="s">
        <v>3057</v>
      </c>
      <c r="D492" s="175" t="s">
        <v>504</v>
      </c>
      <c r="E492" s="175" t="s">
        <v>839</v>
      </c>
      <c r="F492" s="179">
        <v>28756200</v>
      </c>
      <c r="G492" s="178">
        <f t="shared" si="7"/>
        <v>20398440.5196</v>
      </c>
      <c r="H492" s="175" t="s">
        <v>1114</v>
      </c>
      <c r="I492" s="175" t="s">
        <v>1201</v>
      </c>
      <c r="J492" s="175" t="s">
        <v>541</v>
      </c>
      <c r="K492" s="175" t="s">
        <v>542</v>
      </c>
    </row>
    <row r="493" spans="1:11" ht="12.75">
      <c r="A493" s="177">
        <v>488</v>
      </c>
      <c r="B493" s="175" t="s">
        <v>3056</v>
      </c>
      <c r="C493" s="175" t="s">
        <v>3055</v>
      </c>
      <c r="D493" s="175" t="s">
        <v>504</v>
      </c>
      <c r="E493" s="175" t="s">
        <v>839</v>
      </c>
      <c r="F493" s="179">
        <v>28677600</v>
      </c>
      <c r="G493" s="178">
        <f t="shared" si="7"/>
        <v>20342684.980800003</v>
      </c>
      <c r="H493" s="175" t="s">
        <v>1114</v>
      </c>
      <c r="I493" s="175" t="s">
        <v>891</v>
      </c>
      <c r="J493" s="175" t="s">
        <v>541</v>
      </c>
      <c r="K493" s="175" t="s">
        <v>542</v>
      </c>
    </row>
    <row r="494" spans="1:11" ht="12.75">
      <c r="A494" s="177">
        <v>489</v>
      </c>
      <c r="B494" s="175" t="s">
        <v>3054</v>
      </c>
      <c r="C494" s="175" t="s">
        <v>3053</v>
      </c>
      <c r="D494" s="175" t="s">
        <v>504</v>
      </c>
      <c r="E494" s="175" t="s">
        <v>839</v>
      </c>
      <c r="F494" s="179">
        <v>28440000</v>
      </c>
      <c r="G494" s="178">
        <f t="shared" si="7"/>
        <v>20174141.52</v>
      </c>
      <c r="H494" s="175" t="s">
        <v>1114</v>
      </c>
      <c r="I494" s="175" t="s">
        <v>891</v>
      </c>
      <c r="J494" s="175" t="s">
        <v>541</v>
      </c>
      <c r="K494" s="175" t="s">
        <v>603</v>
      </c>
    </row>
    <row r="495" spans="1:11" ht="12.75">
      <c r="A495" s="177">
        <v>490</v>
      </c>
      <c r="B495" s="175" t="s">
        <v>3052</v>
      </c>
      <c r="C495" s="175" t="s">
        <v>3051</v>
      </c>
      <c r="D495" s="175" t="s">
        <v>504</v>
      </c>
      <c r="E495" s="175" t="s">
        <v>839</v>
      </c>
      <c r="F495" s="179">
        <v>28367800</v>
      </c>
      <c r="G495" s="178">
        <f t="shared" si="7"/>
        <v>20122925.8724</v>
      </c>
      <c r="H495" s="175" t="s">
        <v>1114</v>
      </c>
      <c r="I495" s="175" t="s">
        <v>1201</v>
      </c>
      <c r="J495" s="175" t="s">
        <v>541</v>
      </c>
      <c r="K495" s="175" t="s">
        <v>542</v>
      </c>
    </row>
    <row r="496" spans="1:11" ht="12.75">
      <c r="A496" s="177">
        <v>491</v>
      </c>
      <c r="B496" s="175" t="s">
        <v>3050</v>
      </c>
      <c r="C496" s="175" t="s">
        <v>3049</v>
      </c>
      <c r="D496" s="175" t="s">
        <v>504</v>
      </c>
      <c r="E496" s="175" t="s">
        <v>839</v>
      </c>
      <c r="F496" s="179">
        <v>28262400</v>
      </c>
      <c r="G496" s="178">
        <f t="shared" si="7"/>
        <v>20048159.5392</v>
      </c>
      <c r="H496" s="175" t="s">
        <v>1114</v>
      </c>
      <c r="I496" s="175" t="s">
        <v>891</v>
      </c>
      <c r="J496" s="175" t="s">
        <v>541</v>
      </c>
      <c r="K496" s="175" t="s">
        <v>603</v>
      </c>
    </row>
    <row r="497" spans="1:11" ht="12.75">
      <c r="A497" s="177">
        <v>492</v>
      </c>
      <c r="B497" s="175" t="s">
        <v>3048</v>
      </c>
      <c r="C497" s="175" t="s">
        <v>3047</v>
      </c>
      <c r="D497" s="175" t="s">
        <v>504</v>
      </c>
      <c r="E497" s="175" t="s">
        <v>839</v>
      </c>
      <c r="F497" s="179">
        <v>28139300</v>
      </c>
      <c r="G497" s="178">
        <f t="shared" si="7"/>
        <v>19960837.5694</v>
      </c>
      <c r="H497" s="175" t="s">
        <v>1114</v>
      </c>
      <c r="I497" s="175" t="s">
        <v>1201</v>
      </c>
      <c r="J497" s="175" t="s">
        <v>884</v>
      </c>
      <c r="K497" s="175" t="s">
        <v>1948</v>
      </c>
    </row>
    <row r="498" spans="1:11" ht="12.75">
      <c r="A498" s="177">
        <v>493</v>
      </c>
      <c r="B498" s="175" t="s">
        <v>3289</v>
      </c>
      <c r="C498" s="175" t="s">
        <v>3288</v>
      </c>
      <c r="D498" s="175" t="s">
        <v>504</v>
      </c>
      <c r="E498" s="175" t="s">
        <v>839</v>
      </c>
      <c r="F498" s="179">
        <v>28091700</v>
      </c>
      <c r="G498" s="178">
        <f t="shared" si="7"/>
        <v>19927072.1286</v>
      </c>
      <c r="H498" s="175" t="s">
        <v>1114</v>
      </c>
      <c r="I498" s="175" t="s">
        <v>1201</v>
      </c>
      <c r="J498" s="175" t="s">
        <v>541</v>
      </c>
      <c r="K498" s="175" t="s">
        <v>603</v>
      </c>
    </row>
    <row r="499" spans="1:11" ht="12.75">
      <c r="A499" s="177">
        <v>494</v>
      </c>
      <c r="B499" s="175" t="s">
        <v>3287</v>
      </c>
      <c r="C499" s="175" t="s">
        <v>3286</v>
      </c>
      <c r="D499" s="175" t="s">
        <v>504</v>
      </c>
      <c r="E499" s="175" t="s">
        <v>839</v>
      </c>
      <c r="F499" s="179">
        <v>28028300</v>
      </c>
      <c r="G499" s="178">
        <f t="shared" si="7"/>
        <v>19882098.8314</v>
      </c>
      <c r="H499" s="175" t="s">
        <v>1114</v>
      </c>
      <c r="I499" s="175" t="s">
        <v>1201</v>
      </c>
      <c r="J499" s="175" t="s">
        <v>612</v>
      </c>
      <c r="K499" s="175" t="s">
        <v>700</v>
      </c>
    </row>
    <row r="500" spans="1:11" ht="12.75">
      <c r="A500" s="177">
        <v>495</v>
      </c>
      <c r="B500" s="175" t="s">
        <v>3285</v>
      </c>
      <c r="C500" s="175" t="s">
        <v>3284</v>
      </c>
      <c r="D500" s="175" t="s">
        <v>504</v>
      </c>
      <c r="E500" s="175" t="s">
        <v>839</v>
      </c>
      <c r="F500" s="179">
        <v>27867600</v>
      </c>
      <c r="G500" s="178">
        <f t="shared" si="7"/>
        <v>19768105.000800002</v>
      </c>
      <c r="H500" s="175" t="s">
        <v>1114</v>
      </c>
      <c r="I500" s="175" t="s">
        <v>1201</v>
      </c>
      <c r="J500" s="175" t="s">
        <v>541</v>
      </c>
      <c r="K500" s="175" t="s">
        <v>542</v>
      </c>
    </row>
    <row r="501" spans="1:11" ht="12.75">
      <c r="A501" s="177">
        <v>496</v>
      </c>
      <c r="B501" s="175" t="s">
        <v>3283</v>
      </c>
      <c r="C501" s="175" t="s">
        <v>3282</v>
      </c>
      <c r="D501" s="175" t="s">
        <v>504</v>
      </c>
      <c r="E501" s="175" t="s">
        <v>839</v>
      </c>
      <c r="F501" s="179">
        <v>27604400</v>
      </c>
      <c r="G501" s="178">
        <f t="shared" si="7"/>
        <v>19581401.9752</v>
      </c>
      <c r="H501" s="175" t="s">
        <v>1114</v>
      </c>
      <c r="I501" s="175" t="s">
        <v>1201</v>
      </c>
      <c r="J501" s="175" t="s">
        <v>541</v>
      </c>
      <c r="K501" s="175" t="s">
        <v>542</v>
      </c>
    </row>
    <row r="502" spans="1:11" ht="12.75">
      <c r="A502" s="177">
        <v>497</v>
      </c>
      <c r="B502" s="175" t="s">
        <v>3281</v>
      </c>
      <c r="C502" s="175" t="s">
        <v>3038</v>
      </c>
      <c r="D502" s="175" t="s">
        <v>504</v>
      </c>
      <c r="E502" s="175" t="s">
        <v>839</v>
      </c>
      <c r="F502" s="179">
        <v>27491300</v>
      </c>
      <c r="G502" s="178">
        <f t="shared" si="7"/>
        <v>19501173.5854</v>
      </c>
      <c r="H502" s="175" t="s">
        <v>1114</v>
      </c>
      <c r="I502" s="175" t="s">
        <v>2053</v>
      </c>
      <c r="J502" s="175" t="s">
        <v>541</v>
      </c>
      <c r="K502" s="175" t="s">
        <v>542</v>
      </c>
    </row>
    <row r="503" spans="1:11" ht="12.75">
      <c r="A503" s="177">
        <v>498</v>
      </c>
      <c r="B503" s="175" t="s">
        <v>3037</v>
      </c>
      <c r="C503" s="175" t="s">
        <v>3036</v>
      </c>
      <c r="D503" s="175" t="s">
        <v>504</v>
      </c>
      <c r="E503" s="175" t="s">
        <v>839</v>
      </c>
      <c r="F503" s="179">
        <v>27403300</v>
      </c>
      <c r="G503" s="178">
        <f t="shared" si="7"/>
        <v>19438750.0814</v>
      </c>
      <c r="H503" s="175" t="s">
        <v>1114</v>
      </c>
      <c r="I503" s="175" t="s">
        <v>891</v>
      </c>
      <c r="J503" s="175" t="s">
        <v>612</v>
      </c>
      <c r="K503" s="175" t="s">
        <v>700</v>
      </c>
    </row>
    <row r="504" spans="1:11" ht="12.75">
      <c r="A504" s="177">
        <v>499</v>
      </c>
      <c r="B504" s="175" t="s">
        <v>3035</v>
      </c>
      <c r="C504" s="175" t="s">
        <v>3034</v>
      </c>
      <c r="D504" s="175" t="s">
        <v>504</v>
      </c>
      <c r="E504" s="175" t="s">
        <v>839</v>
      </c>
      <c r="F504" s="179">
        <v>27186600</v>
      </c>
      <c r="G504" s="178">
        <f t="shared" si="7"/>
        <v>19285032.202800002</v>
      </c>
      <c r="H504" s="175" t="s">
        <v>1114</v>
      </c>
      <c r="I504" s="175" t="s">
        <v>891</v>
      </c>
      <c r="J504" s="175" t="s">
        <v>541</v>
      </c>
      <c r="K504" s="175" t="s">
        <v>542</v>
      </c>
    </row>
    <row r="505" spans="1:11" ht="12.75">
      <c r="A505" s="177">
        <v>500</v>
      </c>
      <c r="B505" s="175" t="s">
        <v>3033</v>
      </c>
      <c r="C505" s="175" t="s">
        <v>3032</v>
      </c>
      <c r="D505" s="175" t="s">
        <v>504</v>
      </c>
      <c r="E505" s="175" t="s">
        <v>839</v>
      </c>
      <c r="F505" s="179">
        <v>27110300</v>
      </c>
      <c r="G505" s="178">
        <f t="shared" si="7"/>
        <v>19230908.187400002</v>
      </c>
      <c r="H505" s="175" t="s">
        <v>1114</v>
      </c>
      <c r="I505" s="175" t="s">
        <v>1201</v>
      </c>
      <c r="J505" s="175" t="s">
        <v>541</v>
      </c>
      <c r="K505" s="175" t="s">
        <v>542</v>
      </c>
    </row>
    <row r="506" spans="1:11" ht="12.75">
      <c r="A506" s="177">
        <v>501</v>
      </c>
      <c r="B506" s="175" t="s">
        <v>3031</v>
      </c>
      <c r="C506" s="175" t="s">
        <v>3030</v>
      </c>
      <c r="D506" s="175" t="s">
        <v>504</v>
      </c>
      <c r="E506" s="175" t="s">
        <v>839</v>
      </c>
      <c r="F506" s="179">
        <v>27077400</v>
      </c>
      <c r="G506" s="178">
        <f t="shared" si="7"/>
        <v>19207570.3092</v>
      </c>
      <c r="H506" s="175" t="s">
        <v>1114</v>
      </c>
      <c r="I506" s="175" t="s">
        <v>1201</v>
      </c>
      <c r="J506" s="175" t="s">
        <v>612</v>
      </c>
      <c r="K506" s="175" t="s">
        <v>700</v>
      </c>
    </row>
    <row r="507" spans="1:11" ht="12.75">
      <c r="A507" s="177">
        <v>502</v>
      </c>
      <c r="B507" s="175" t="s">
        <v>3029</v>
      </c>
      <c r="C507" s="175" t="s">
        <v>3028</v>
      </c>
      <c r="D507" s="175" t="s">
        <v>504</v>
      </c>
      <c r="E507" s="175" t="s">
        <v>839</v>
      </c>
      <c r="F507" s="179">
        <v>27043100</v>
      </c>
      <c r="G507" s="178">
        <f t="shared" si="7"/>
        <v>19183239.329800002</v>
      </c>
      <c r="H507" s="175" t="s">
        <v>1114</v>
      </c>
      <c r="I507" s="175" t="s">
        <v>1201</v>
      </c>
      <c r="J507" s="175" t="s">
        <v>884</v>
      </c>
      <c r="K507" s="175" t="s">
        <v>1948</v>
      </c>
    </row>
    <row r="508" spans="1:11" ht="12.75">
      <c r="A508" s="177">
        <v>503</v>
      </c>
      <c r="B508" s="175" t="s">
        <v>3027</v>
      </c>
      <c r="C508" s="175" t="s">
        <v>3026</v>
      </c>
      <c r="D508" s="175" t="s">
        <v>504</v>
      </c>
      <c r="E508" s="175" t="s">
        <v>839</v>
      </c>
      <c r="F508" s="179">
        <v>27039200</v>
      </c>
      <c r="G508" s="178">
        <f t="shared" si="7"/>
        <v>19180472.8336</v>
      </c>
      <c r="H508" s="175" t="s">
        <v>1114</v>
      </c>
      <c r="I508" s="175" t="s">
        <v>1201</v>
      </c>
      <c r="J508" s="175" t="s">
        <v>541</v>
      </c>
      <c r="K508" s="175" t="s">
        <v>542</v>
      </c>
    </row>
    <row r="509" spans="1:11" ht="12.75">
      <c r="A509" s="177">
        <v>504</v>
      </c>
      <c r="B509" s="175" t="s">
        <v>3025</v>
      </c>
      <c r="C509" s="175" t="s">
        <v>2779</v>
      </c>
      <c r="D509" s="175" t="s">
        <v>504</v>
      </c>
      <c r="E509" s="175" t="s">
        <v>839</v>
      </c>
      <c r="F509" s="179">
        <v>26955400</v>
      </c>
      <c r="G509" s="178">
        <f t="shared" si="7"/>
        <v>19121028.6332</v>
      </c>
      <c r="H509" s="175" t="s">
        <v>1114</v>
      </c>
      <c r="I509" s="175" t="s">
        <v>2053</v>
      </c>
      <c r="J509" s="175" t="s">
        <v>541</v>
      </c>
      <c r="K509" s="175" t="s">
        <v>542</v>
      </c>
    </row>
    <row r="510" spans="1:11" ht="12.75">
      <c r="A510" s="177">
        <v>505</v>
      </c>
      <c r="B510" s="175" t="s">
        <v>2778</v>
      </c>
      <c r="C510" s="175" t="s">
        <v>2777</v>
      </c>
      <c r="D510" s="175" t="s">
        <v>504</v>
      </c>
      <c r="E510" s="175" t="s">
        <v>839</v>
      </c>
      <c r="F510" s="179">
        <v>26670000</v>
      </c>
      <c r="G510" s="178">
        <f t="shared" si="7"/>
        <v>18918577.86</v>
      </c>
      <c r="H510" s="175" t="s">
        <v>1114</v>
      </c>
      <c r="I510" s="175" t="s">
        <v>2053</v>
      </c>
      <c r="J510" s="175" t="s">
        <v>612</v>
      </c>
      <c r="K510" s="175" t="s">
        <v>700</v>
      </c>
    </row>
    <row r="511" spans="1:11" ht="12.75">
      <c r="A511" s="177">
        <v>506</v>
      </c>
      <c r="B511" s="175" t="s">
        <v>2776</v>
      </c>
      <c r="C511" s="175" t="s">
        <v>2775</v>
      </c>
      <c r="D511" s="175" t="s">
        <v>504</v>
      </c>
      <c r="E511" s="175" t="s">
        <v>839</v>
      </c>
      <c r="F511" s="179">
        <v>26668100</v>
      </c>
      <c r="G511" s="178">
        <f t="shared" si="7"/>
        <v>18917230.079800002</v>
      </c>
      <c r="H511" s="175" t="s">
        <v>1114</v>
      </c>
      <c r="I511" s="175" t="s">
        <v>1201</v>
      </c>
      <c r="J511" s="175" t="s">
        <v>612</v>
      </c>
      <c r="K511" s="175" t="s">
        <v>700</v>
      </c>
    </row>
    <row r="512" spans="1:11" ht="12.75">
      <c r="A512" s="177">
        <v>507</v>
      </c>
      <c r="B512" s="175" t="s">
        <v>2774</v>
      </c>
      <c r="C512" s="175" t="s">
        <v>2773</v>
      </c>
      <c r="D512" s="175" t="s">
        <v>504</v>
      </c>
      <c r="E512" s="175" t="s">
        <v>839</v>
      </c>
      <c r="F512" s="179">
        <v>26490000</v>
      </c>
      <c r="G512" s="178">
        <f t="shared" si="7"/>
        <v>18790893.42</v>
      </c>
      <c r="H512" s="175" t="s">
        <v>1114</v>
      </c>
      <c r="I512" s="175" t="s">
        <v>891</v>
      </c>
      <c r="J512" s="175" t="s">
        <v>884</v>
      </c>
      <c r="K512" s="175" t="s">
        <v>1944</v>
      </c>
    </row>
    <row r="513" spans="1:11" ht="12.75">
      <c r="A513" s="177">
        <v>508</v>
      </c>
      <c r="B513" s="175" t="s">
        <v>2772</v>
      </c>
      <c r="C513" s="175" t="s">
        <v>2771</v>
      </c>
      <c r="D513" s="175" t="s">
        <v>504</v>
      </c>
      <c r="E513" s="175" t="s">
        <v>839</v>
      </c>
      <c r="F513" s="179">
        <v>26315000</v>
      </c>
      <c r="G513" s="178">
        <f t="shared" si="7"/>
        <v>18666755.77</v>
      </c>
      <c r="H513" s="175" t="s">
        <v>1114</v>
      </c>
      <c r="I513" s="175" t="s">
        <v>1201</v>
      </c>
      <c r="J513" s="175" t="s">
        <v>541</v>
      </c>
      <c r="K513" s="175" t="s">
        <v>603</v>
      </c>
    </row>
    <row r="514" spans="1:11" ht="12.75">
      <c r="A514" s="177">
        <v>509</v>
      </c>
      <c r="B514" s="175" t="s">
        <v>2770</v>
      </c>
      <c r="C514" s="175" t="s">
        <v>2769</v>
      </c>
      <c r="D514" s="175" t="s">
        <v>504</v>
      </c>
      <c r="E514" s="175" t="s">
        <v>839</v>
      </c>
      <c r="F514" s="179">
        <v>26087900</v>
      </c>
      <c r="G514" s="178">
        <f t="shared" si="7"/>
        <v>18505660.5682</v>
      </c>
      <c r="H514" s="175" t="s">
        <v>1114</v>
      </c>
      <c r="I514" s="175" t="s">
        <v>891</v>
      </c>
      <c r="J514" s="175" t="s">
        <v>541</v>
      </c>
      <c r="K514" s="175" t="s">
        <v>542</v>
      </c>
    </row>
    <row r="515" spans="1:11" ht="12.75">
      <c r="A515" s="177">
        <v>510</v>
      </c>
      <c r="B515" s="175" t="s">
        <v>2768</v>
      </c>
      <c r="C515" s="175" t="s">
        <v>2767</v>
      </c>
      <c r="D515" s="175" t="s">
        <v>504</v>
      </c>
      <c r="E515" s="175" t="s">
        <v>839</v>
      </c>
      <c r="F515" s="179">
        <v>26042000</v>
      </c>
      <c r="G515" s="178">
        <f t="shared" si="7"/>
        <v>18473101.036000002</v>
      </c>
      <c r="H515" s="175" t="s">
        <v>1114</v>
      </c>
      <c r="I515" s="175" t="s">
        <v>1201</v>
      </c>
      <c r="J515" s="175" t="s">
        <v>541</v>
      </c>
      <c r="K515" s="175" t="s">
        <v>542</v>
      </c>
    </row>
    <row r="516" spans="1:11" ht="12.75">
      <c r="A516" s="177">
        <v>511</v>
      </c>
      <c r="B516" s="175" t="s">
        <v>2766</v>
      </c>
      <c r="C516" s="175" t="s">
        <v>2765</v>
      </c>
      <c r="D516" s="175" t="s">
        <v>504</v>
      </c>
      <c r="E516" s="175" t="s">
        <v>839</v>
      </c>
      <c r="F516" s="179">
        <v>25729200</v>
      </c>
      <c r="G516" s="178">
        <f t="shared" si="7"/>
        <v>18251213.853600003</v>
      </c>
      <c r="H516" s="175" t="s">
        <v>1114</v>
      </c>
      <c r="I516" s="175" t="s">
        <v>891</v>
      </c>
      <c r="J516" s="175" t="s">
        <v>884</v>
      </c>
      <c r="K516" s="175" t="s">
        <v>1944</v>
      </c>
    </row>
    <row r="517" spans="1:11" ht="12.75">
      <c r="A517" s="177">
        <v>512</v>
      </c>
      <c r="B517" s="175" t="s">
        <v>2764</v>
      </c>
      <c r="C517" s="175" t="s">
        <v>2763</v>
      </c>
      <c r="D517" s="175" t="s">
        <v>504</v>
      </c>
      <c r="E517" s="175" t="s">
        <v>839</v>
      </c>
      <c r="F517" s="179">
        <v>25567700</v>
      </c>
      <c r="G517" s="178">
        <f t="shared" si="7"/>
        <v>18136652.5366</v>
      </c>
      <c r="H517" s="175" t="s">
        <v>1114</v>
      </c>
      <c r="I517" s="175" t="s">
        <v>1201</v>
      </c>
      <c r="J517" s="175" t="s">
        <v>541</v>
      </c>
      <c r="K517" s="175" t="s">
        <v>542</v>
      </c>
    </row>
    <row r="518" spans="1:11" ht="12.75">
      <c r="A518" s="177">
        <v>513</v>
      </c>
      <c r="B518" s="175" t="s">
        <v>2762</v>
      </c>
      <c r="C518" s="175" t="s">
        <v>2761</v>
      </c>
      <c r="D518" s="175" t="s">
        <v>504</v>
      </c>
      <c r="E518" s="175" t="s">
        <v>839</v>
      </c>
      <c r="F518" s="179">
        <v>25544200</v>
      </c>
      <c r="G518" s="178">
        <f aca="true" t="shared" si="8" ref="G518:G581">F518*0.709358</f>
        <v>18119982.623600002</v>
      </c>
      <c r="H518" s="175" t="s">
        <v>1114</v>
      </c>
      <c r="I518" s="175" t="s">
        <v>1201</v>
      </c>
      <c r="J518" s="175" t="s">
        <v>541</v>
      </c>
      <c r="K518" s="175" t="s">
        <v>542</v>
      </c>
    </row>
    <row r="519" spans="1:11" ht="12.75">
      <c r="A519" s="177">
        <v>514</v>
      </c>
      <c r="B519" s="175" t="s">
        <v>2760</v>
      </c>
      <c r="C519" s="175" t="s">
        <v>2759</v>
      </c>
      <c r="D519" s="175" t="s">
        <v>504</v>
      </c>
      <c r="E519" s="175" t="s">
        <v>839</v>
      </c>
      <c r="F519" s="179">
        <v>25430100</v>
      </c>
      <c r="G519" s="178">
        <f t="shared" si="8"/>
        <v>18039044.875800002</v>
      </c>
      <c r="H519" s="175" t="s">
        <v>1114</v>
      </c>
      <c r="I519" s="175" t="s">
        <v>891</v>
      </c>
      <c r="J519" s="175" t="s">
        <v>884</v>
      </c>
      <c r="K519" s="175" t="s">
        <v>1944</v>
      </c>
    </row>
    <row r="520" spans="1:11" ht="12.75">
      <c r="A520" s="177">
        <v>515</v>
      </c>
      <c r="B520" s="175" t="s">
        <v>2758</v>
      </c>
      <c r="C520" s="175" t="s">
        <v>2757</v>
      </c>
      <c r="D520" s="175" t="s">
        <v>504</v>
      </c>
      <c r="E520" s="175" t="s">
        <v>839</v>
      </c>
      <c r="F520" s="179">
        <v>25416700</v>
      </c>
      <c r="G520" s="178">
        <f t="shared" si="8"/>
        <v>18029539.478600003</v>
      </c>
      <c r="H520" s="175" t="s">
        <v>1114</v>
      </c>
      <c r="I520" s="175" t="s">
        <v>1201</v>
      </c>
      <c r="J520" s="175" t="s">
        <v>541</v>
      </c>
      <c r="K520" s="175" t="s">
        <v>542</v>
      </c>
    </row>
    <row r="521" spans="1:11" ht="12.75">
      <c r="A521" s="177">
        <v>516</v>
      </c>
      <c r="B521" s="175" t="s">
        <v>2756</v>
      </c>
      <c r="C521" s="175" t="s">
        <v>2755</v>
      </c>
      <c r="D521" s="175" t="s">
        <v>504</v>
      </c>
      <c r="E521" s="175" t="s">
        <v>839</v>
      </c>
      <c r="F521" s="179">
        <v>25276000</v>
      </c>
      <c r="G521" s="178">
        <f t="shared" si="8"/>
        <v>17929732.808000002</v>
      </c>
      <c r="H521" s="175" t="s">
        <v>1114</v>
      </c>
      <c r="I521" s="175" t="s">
        <v>1201</v>
      </c>
      <c r="J521" s="175" t="s">
        <v>541</v>
      </c>
      <c r="K521" s="175" t="s">
        <v>603</v>
      </c>
    </row>
    <row r="522" spans="1:11" ht="12.75">
      <c r="A522" s="177">
        <v>517</v>
      </c>
      <c r="B522" s="175" t="s">
        <v>2754</v>
      </c>
      <c r="C522" s="175" t="s">
        <v>2753</v>
      </c>
      <c r="D522" s="175" t="s">
        <v>504</v>
      </c>
      <c r="E522" s="175" t="s">
        <v>839</v>
      </c>
      <c r="F522" s="179">
        <v>25031400</v>
      </c>
      <c r="G522" s="178">
        <f t="shared" si="8"/>
        <v>17756223.8412</v>
      </c>
      <c r="H522" s="175" t="s">
        <v>1114</v>
      </c>
      <c r="I522" s="175" t="s">
        <v>1201</v>
      </c>
      <c r="J522" s="175" t="s">
        <v>541</v>
      </c>
      <c r="K522" s="175" t="s">
        <v>542</v>
      </c>
    </row>
    <row r="523" spans="1:11" ht="12.75">
      <c r="A523" s="177">
        <v>518</v>
      </c>
      <c r="B523" s="175" t="s">
        <v>2752</v>
      </c>
      <c r="C523" s="175" t="s">
        <v>2751</v>
      </c>
      <c r="D523" s="175" t="s">
        <v>504</v>
      </c>
      <c r="E523" s="175" t="s">
        <v>839</v>
      </c>
      <c r="F523" s="179">
        <v>24949700</v>
      </c>
      <c r="G523" s="178">
        <f t="shared" si="8"/>
        <v>17698269.292600002</v>
      </c>
      <c r="H523" s="175" t="s">
        <v>1114</v>
      </c>
      <c r="I523" s="175" t="s">
        <v>1201</v>
      </c>
      <c r="J523" s="175" t="s">
        <v>612</v>
      </c>
      <c r="K523" s="175" t="s">
        <v>700</v>
      </c>
    </row>
    <row r="524" spans="1:11" ht="12.75">
      <c r="A524" s="177">
        <v>519</v>
      </c>
      <c r="B524" s="175" t="s">
        <v>2750</v>
      </c>
      <c r="C524" s="175" t="s">
        <v>2749</v>
      </c>
      <c r="D524" s="175" t="s">
        <v>504</v>
      </c>
      <c r="E524" s="175" t="s">
        <v>839</v>
      </c>
      <c r="F524" s="179">
        <v>24923600</v>
      </c>
      <c r="G524" s="178">
        <f t="shared" si="8"/>
        <v>17679755.048800003</v>
      </c>
      <c r="H524" s="175" t="s">
        <v>1114</v>
      </c>
      <c r="I524" s="175" t="s">
        <v>891</v>
      </c>
      <c r="J524" s="175" t="s">
        <v>541</v>
      </c>
      <c r="K524" s="175" t="s">
        <v>542</v>
      </c>
    </row>
    <row r="525" spans="1:11" ht="12.75">
      <c r="A525" s="177">
        <v>520</v>
      </c>
      <c r="B525" s="175" t="s">
        <v>2748</v>
      </c>
      <c r="C525" s="175" t="s">
        <v>2747</v>
      </c>
      <c r="D525" s="175" t="s">
        <v>504</v>
      </c>
      <c r="E525" s="175" t="s">
        <v>839</v>
      </c>
      <c r="F525" s="179">
        <v>24917100</v>
      </c>
      <c r="G525" s="178">
        <f t="shared" si="8"/>
        <v>17675144.2218</v>
      </c>
      <c r="H525" s="175" t="s">
        <v>1114</v>
      </c>
      <c r="I525" s="175" t="s">
        <v>1201</v>
      </c>
      <c r="J525" s="175" t="s">
        <v>541</v>
      </c>
      <c r="K525" s="175" t="s">
        <v>542</v>
      </c>
    </row>
    <row r="526" spans="1:11" ht="12.75">
      <c r="A526" s="177">
        <v>521</v>
      </c>
      <c r="B526" s="175" t="s">
        <v>2746</v>
      </c>
      <c r="C526" s="175" t="s">
        <v>2745</v>
      </c>
      <c r="D526" s="175" t="s">
        <v>504</v>
      </c>
      <c r="E526" s="175" t="s">
        <v>839</v>
      </c>
      <c r="F526" s="179">
        <v>24763100</v>
      </c>
      <c r="G526" s="178">
        <f t="shared" si="8"/>
        <v>17565903.0898</v>
      </c>
      <c r="H526" s="175" t="s">
        <v>1114</v>
      </c>
      <c r="I526" s="175" t="s">
        <v>1201</v>
      </c>
      <c r="J526" s="175" t="s">
        <v>541</v>
      </c>
      <c r="K526" s="175" t="s">
        <v>603</v>
      </c>
    </row>
    <row r="527" spans="1:11" ht="12.75">
      <c r="A527" s="177">
        <v>522</v>
      </c>
      <c r="B527" s="175" t="s">
        <v>2744</v>
      </c>
      <c r="C527" s="175" t="s">
        <v>2743</v>
      </c>
      <c r="D527" s="175" t="s">
        <v>504</v>
      </c>
      <c r="E527" s="175" t="s">
        <v>839</v>
      </c>
      <c r="F527" s="179">
        <v>24652700</v>
      </c>
      <c r="G527" s="178">
        <f t="shared" si="8"/>
        <v>17487589.9666</v>
      </c>
      <c r="H527" s="175" t="s">
        <v>1114</v>
      </c>
      <c r="I527" s="175" t="s">
        <v>1201</v>
      </c>
      <c r="J527" s="175" t="s">
        <v>541</v>
      </c>
      <c r="K527" s="175" t="s">
        <v>603</v>
      </c>
    </row>
    <row r="528" spans="1:11" ht="12.75">
      <c r="A528" s="177">
        <v>523</v>
      </c>
      <c r="B528" s="175" t="s">
        <v>2742</v>
      </c>
      <c r="C528" s="175" t="s">
        <v>2741</v>
      </c>
      <c r="D528" s="175" t="s">
        <v>504</v>
      </c>
      <c r="E528" s="175" t="s">
        <v>839</v>
      </c>
      <c r="F528" s="179">
        <v>24640000</v>
      </c>
      <c r="G528" s="178">
        <f t="shared" si="8"/>
        <v>17478581.12</v>
      </c>
      <c r="H528" s="175" t="s">
        <v>1114</v>
      </c>
      <c r="I528" s="175" t="s">
        <v>1201</v>
      </c>
      <c r="J528" s="175" t="s">
        <v>541</v>
      </c>
      <c r="K528" s="175" t="s">
        <v>542</v>
      </c>
    </row>
    <row r="529" spans="1:11" ht="12.75">
      <c r="A529" s="177">
        <v>524</v>
      </c>
      <c r="B529" s="175" t="s">
        <v>2740</v>
      </c>
      <c r="C529" s="175" t="s">
        <v>2739</v>
      </c>
      <c r="D529" s="175" t="s">
        <v>504</v>
      </c>
      <c r="E529" s="175" t="s">
        <v>839</v>
      </c>
      <c r="F529" s="179">
        <v>24536800</v>
      </c>
      <c r="G529" s="178">
        <f t="shared" si="8"/>
        <v>17405375.3744</v>
      </c>
      <c r="H529" s="175" t="s">
        <v>1114</v>
      </c>
      <c r="I529" s="175" t="s">
        <v>891</v>
      </c>
      <c r="J529" s="175" t="s">
        <v>541</v>
      </c>
      <c r="K529" s="175" t="s">
        <v>542</v>
      </c>
    </row>
    <row r="530" spans="1:11" ht="12.75">
      <c r="A530" s="177">
        <v>525</v>
      </c>
      <c r="B530" s="175" t="s">
        <v>2738</v>
      </c>
      <c r="C530" s="175" t="s">
        <v>2737</v>
      </c>
      <c r="D530" s="175" t="s">
        <v>504</v>
      </c>
      <c r="E530" s="175" t="s">
        <v>839</v>
      </c>
      <c r="F530" s="179">
        <v>24411600</v>
      </c>
      <c r="G530" s="178">
        <f t="shared" si="8"/>
        <v>17316563.752800003</v>
      </c>
      <c r="H530" s="175" t="s">
        <v>1114</v>
      </c>
      <c r="I530" s="175" t="s">
        <v>1201</v>
      </c>
      <c r="J530" s="175" t="s">
        <v>612</v>
      </c>
      <c r="K530" s="175" t="s">
        <v>700</v>
      </c>
    </row>
    <row r="531" spans="1:11" ht="12.75">
      <c r="A531" s="177">
        <v>526</v>
      </c>
      <c r="B531" s="175" t="s">
        <v>2736</v>
      </c>
      <c r="C531" s="175" t="s">
        <v>2735</v>
      </c>
      <c r="D531" s="175" t="s">
        <v>504</v>
      </c>
      <c r="E531" s="175" t="s">
        <v>839</v>
      </c>
      <c r="F531" s="179">
        <v>24349100</v>
      </c>
      <c r="G531" s="178">
        <f t="shared" si="8"/>
        <v>17272228.877800003</v>
      </c>
      <c r="H531" s="175" t="s">
        <v>1114</v>
      </c>
      <c r="I531" s="175" t="s">
        <v>1201</v>
      </c>
      <c r="J531" s="175" t="s">
        <v>541</v>
      </c>
      <c r="K531" s="175" t="s">
        <v>542</v>
      </c>
    </row>
    <row r="532" spans="1:11" ht="12.75">
      <c r="A532" s="177">
        <v>527</v>
      </c>
      <c r="B532" s="175" t="s">
        <v>2734</v>
      </c>
      <c r="C532" s="175" t="s">
        <v>2733</v>
      </c>
      <c r="D532" s="175" t="s">
        <v>504</v>
      </c>
      <c r="E532" s="175" t="s">
        <v>839</v>
      </c>
      <c r="F532" s="179">
        <v>24235900</v>
      </c>
      <c r="G532" s="178">
        <f t="shared" si="8"/>
        <v>17191929.5522</v>
      </c>
      <c r="H532" s="175" t="s">
        <v>1114</v>
      </c>
      <c r="I532" s="175" t="s">
        <v>1201</v>
      </c>
      <c r="J532" s="175" t="s">
        <v>541</v>
      </c>
      <c r="K532" s="175" t="s">
        <v>542</v>
      </c>
    </row>
    <row r="533" spans="1:11" ht="12.75">
      <c r="A533" s="177">
        <v>528</v>
      </c>
      <c r="B533" s="175" t="s">
        <v>2732</v>
      </c>
      <c r="C533" s="175" t="s">
        <v>2731</v>
      </c>
      <c r="D533" s="175" t="s">
        <v>504</v>
      </c>
      <c r="E533" s="175" t="s">
        <v>839</v>
      </c>
      <c r="F533" s="179">
        <v>24070800</v>
      </c>
      <c r="G533" s="178">
        <f t="shared" si="8"/>
        <v>17074814.5464</v>
      </c>
      <c r="H533" s="175" t="s">
        <v>1114</v>
      </c>
      <c r="I533" s="175" t="s">
        <v>1201</v>
      </c>
      <c r="J533" s="175" t="s">
        <v>541</v>
      </c>
      <c r="K533" s="175" t="s">
        <v>542</v>
      </c>
    </row>
    <row r="534" spans="1:11" ht="12.75">
      <c r="A534" s="177">
        <v>529</v>
      </c>
      <c r="B534" s="175" t="s">
        <v>2730</v>
      </c>
      <c r="C534" s="175" t="s">
        <v>2974</v>
      </c>
      <c r="D534" s="175" t="s">
        <v>504</v>
      </c>
      <c r="E534" s="175" t="s">
        <v>839</v>
      </c>
      <c r="F534" s="179">
        <v>23923100</v>
      </c>
      <c r="G534" s="178">
        <f t="shared" si="8"/>
        <v>16970042.3698</v>
      </c>
      <c r="H534" s="175" t="s">
        <v>1114</v>
      </c>
      <c r="I534" s="175" t="s">
        <v>1201</v>
      </c>
      <c r="J534" s="175" t="s">
        <v>612</v>
      </c>
      <c r="K534" s="175" t="s">
        <v>700</v>
      </c>
    </row>
    <row r="535" spans="1:11" ht="12.75">
      <c r="A535" s="177">
        <v>530</v>
      </c>
      <c r="B535" s="175" t="s">
        <v>2973</v>
      </c>
      <c r="C535" s="175" t="s">
        <v>2972</v>
      </c>
      <c r="D535" s="175" t="s">
        <v>504</v>
      </c>
      <c r="E535" s="175" t="s">
        <v>839</v>
      </c>
      <c r="F535" s="179">
        <v>23869800</v>
      </c>
      <c r="G535" s="178">
        <f t="shared" si="8"/>
        <v>16932233.588400003</v>
      </c>
      <c r="H535" s="175" t="s">
        <v>1114</v>
      </c>
      <c r="I535" s="175" t="s">
        <v>1201</v>
      </c>
      <c r="J535" s="175" t="s">
        <v>541</v>
      </c>
      <c r="K535" s="175" t="s">
        <v>542</v>
      </c>
    </row>
    <row r="536" spans="1:11" ht="12.75">
      <c r="A536" s="177">
        <v>531</v>
      </c>
      <c r="B536" s="175" t="s">
        <v>2971</v>
      </c>
      <c r="C536" s="175" t="s">
        <v>2970</v>
      </c>
      <c r="D536" s="175" t="s">
        <v>504</v>
      </c>
      <c r="E536" s="175" t="s">
        <v>839</v>
      </c>
      <c r="F536" s="179">
        <v>23800000</v>
      </c>
      <c r="G536" s="178">
        <f t="shared" si="8"/>
        <v>16882720.400000002</v>
      </c>
      <c r="H536" s="175" t="s">
        <v>1114</v>
      </c>
      <c r="I536" s="175" t="s">
        <v>1201</v>
      </c>
      <c r="J536" s="175" t="s">
        <v>541</v>
      </c>
      <c r="K536" s="175" t="s">
        <v>603</v>
      </c>
    </row>
    <row r="537" spans="1:11" ht="12.75">
      <c r="A537" s="177">
        <v>532</v>
      </c>
      <c r="B537" s="175" t="s">
        <v>2969</v>
      </c>
      <c r="C537" s="175" t="s">
        <v>2968</v>
      </c>
      <c r="D537" s="175" t="s">
        <v>504</v>
      </c>
      <c r="E537" s="175" t="s">
        <v>839</v>
      </c>
      <c r="F537" s="179">
        <v>23777200</v>
      </c>
      <c r="G537" s="178">
        <f t="shared" si="8"/>
        <v>16866547.0376</v>
      </c>
      <c r="H537" s="175" t="s">
        <v>1114</v>
      </c>
      <c r="I537" s="175" t="s">
        <v>2967</v>
      </c>
      <c r="J537" s="175" t="s">
        <v>541</v>
      </c>
      <c r="K537" s="175" t="s">
        <v>542</v>
      </c>
    </row>
    <row r="538" spans="1:11" ht="12.75">
      <c r="A538" s="177">
        <v>533</v>
      </c>
      <c r="B538" s="175" t="s">
        <v>2966</v>
      </c>
      <c r="C538" s="175" t="s">
        <v>2965</v>
      </c>
      <c r="D538" s="175" t="s">
        <v>504</v>
      </c>
      <c r="E538" s="175" t="s">
        <v>839</v>
      </c>
      <c r="F538" s="179">
        <v>23731600</v>
      </c>
      <c r="G538" s="178">
        <f t="shared" si="8"/>
        <v>16834200.3128</v>
      </c>
      <c r="H538" s="175" t="s">
        <v>1114</v>
      </c>
      <c r="I538" s="175" t="s">
        <v>1201</v>
      </c>
      <c r="J538" s="175" t="s">
        <v>541</v>
      </c>
      <c r="K538" s="175" t="s">
        <v>542</v>
      </c>
    </row>
    <row r="539" spans="1:11" ht="12.75">
      <c r="A539" s="177">
        <v>534</v>
      </c>
      <c r="B539" s="175" t="s">
        <v>2964</v>
      </c>
      <c r="C539" s="175" t="s">
        <v>2963</v>
      </c>
      <c r="D539" s="175" t="s">
        <v>504</v>
      </c>
      <c r="E539" s="175" t="s">
        <v>839</v>
      </c>
      <c r="F539" s="179">
        <v>23590200</v>
      </c>
      <c r="G539" s="178">
        <f t="shared" si="8"/>
        <v>16733897.0916</v>
      </c>
      <c r="H539" s="175" t="s">
        <v>1114</v>
      </c>
      <c r="I539" s="175" t="s">
        <v>891</v>
      </c>
      <c r="J539" s="175" t="s">
        <v>541</v>
      </c>
      <c r="K539" s="175" t="s">
        <v>542</v>
      </c>
    </row>
    <row r="540" spans="1:11" ht="12.75">
      <c r="A540" s="177">
        <v>535</v>
      </c>
      <c r="B540" s="175" t="s">
        <v>2962</v>
      </c>
      <c r="C540" s="175" t="s">
        <v>2961</v>
      </c>
      <c r="D540" s="175" t="s">
        <v>504</v>
      </c>
      <c r="E540" s="175" t="s">
        <v>839</v>
      </c>
      <c r="F540" s="179">
        <v>23580400</v>
      </c>
      <c r="G540" s="178">
        <f t="shared" si="8"/>
        <v>16726945.383200001</v>
      </c>
      <c r="H540" s="175" t="s">
        <v>1114</v>
      </c>
      <c r="I540" s="175" t="s">
        <v>1201</v>
      </c>
      <c r="J540" s="175" t="s">
        <v>612</v>
      </c>
      <c r="K540" s="175" t="s">
        <v>700</v>
      </c>
    </row>
    <row r="541" spans="1:11" ht="12.75">
      <c r="A541" s="177">
        <v>536</v>
      </c>
      <c r="B541" s="175" t="s">
        <v>2960</v>
      </c>
      <c r="C541" s="175" t="s">
        <v>2959</v>
      </c>
      <c r="D541" s="175" t="s">
        <v>504</v>
      </c>
      <c r="E541" s="175" t="s">
        <v>839</v>
      </c>
      <c r="F541" s="179">
        <v>23572600</v>
      </c>
      <c r="G541" s="178">
        <f t="shared" si="8"/>
        <v>16721412.390800001</v>
      </c>
      <c r="H541" s="175" t="s">
        <v>1114</v>
      </c>
      <c r="I541" s="175" t="s">
        <v>891</v>
      </c>
      <c r="J541" s="175" t="s">
        <v>884</v>
      </c>
      <c r="K541" s="175" t="s">
        <v>1944</v>
      </c>
    </row>
    <row r="542" spans="1:11" ht="12.75">
      <c r="A542" s="177">
        <v>537</v>
      </c>
      <c r="B542" s="175" t="s">
        <v>2958</v>
      </c>
      <c r="C542" s="175" t="s">
        <v>2957</v>
      </c>
      <c r="D542" s="175" t="s">
        <v>504</v>
      </c>
      <c r="E542" s="175" t="s">
        <v>839</v>
      </c>
      <c r="F542" s="179">
        <v>23510400</v>
      </c>
      <c r="G542" s="178">
        <f t="shared" si="8"/>
        <v>16677290.3232</v>
      </c>
      <c r="H542" s="175" t="s">
        <v>1114</v>
      </c>
      <c r="I542" s="175" t="s">
        <v>1201</v>
      </c>
      <c r="J542" s="175" t="s">
        <v>541</v>
      </c>
      <c r="K542" s="175" t="s">
        <v>542</v>
      </c>
    </row>
    <row r="543" spans="1:11" ht="12.75">
      <c r="A543" s="177">
        <v>538</v>
      </c>
      <c r="B543" s="175" t="s">
        <v>2956</v>
      </c>
      <c r="C543" s="175" t="s">
        <v>2955</v>
      </c>
      <c r="D543" s="175" t="s">
        <v>504</v>
      </c>
      <c r="E543" s="175" t="s">
        <v>839</v>
      </c>
      <c r="F543" s="179">
        <v>23226600</v>
      </c>
      <c r="G543" s="178">
        <f t="shared" si="8"/>
        <v>16475974.5228</v>
      </c>
      <c r="H543" s="175" t="s">
        <v>1114</v>
      </c>
      <c r="I543" s="175" t="s">
        <v>2053</v>
      </c>
      <c r="J543" s="175" t="s">
        <v>541</v>
      </c>
      <c r="K543" s="175" t="s">
        <v>542</v>
      </c>
    </row>
    <row r="544" spans="1:11" ht="12.75">
      <c r="A544" s="177">
        <v>539</v>
      </c>
      <c r="B544" s="175" t="s">
        <v>2954</v>
      </c>
      <c r="C544" s="175" t="s">
        <v>2953</v>
      </c>
      <c r="D544" s="175" t="s">
        <v>2238</v>
      </c>
      <c r="E544" s="175" t="s">
        <v>839</v>
      </c>
      <c r="F544" s="179">
        <v>23063000</v>
      </c>
      <c r="G544" s="178">
        <f t="shared" si="8"/>
        <v>16359923.554000001</v>
      </c>
      <c r="H544" s="175" t="s">
        <v>1114</v>
      </c>
      <c r="I544" s="175" t="s">
        <v>891</v>
      </c>
      <c r="J544" s="175" t="s">
        <v>541</v>
      </c>
      <c r="K544" s="175" t="s">
        <v>603</v>
      </c>
    </row>
    <row r="545" spans="1:11" ht="12.75">
      <c r="A545" s="177">
        <v>540</v>
      </c>
      <c r="B545" s="175" t="s">
        <v>2952</v>
      </c>
      <c r="C545" s="175" t="s">
        <v>2951</v>
      </c>
      <c r="D545" s="175" t="s">
        <v>504</v>
      </c>
      <c r="E545" s="175" t="s">
        <v>839</v>
      </c>
      <c r="F545" s="179">
        <v>22932800</v>
      </c>
      <c r="G545" s="178">
        <f t="shared" si="8"/>
        <v>16267565.1424</v>
      </c>
      <c r="H545" s="175" t="s">
        <v>1114</v>
      </c>
      <c r="I545" s="175" t="s">
        <v>1201</v>
      </c>
      <c r="J545" s="175" t="s">
        <v>541</v>
      </c>
      <c r="K545" s="175" t="s">
        <v>542</v>
      </c>
    </row>
    <row r="546" spans="1:11" ht="12.75">
      <c r="A546" s="177">
        <v>541</v>
      </c>
      <c r="B546" s="175" t="s">
        <v>2950</v>
      </c>
      <c r="C546" s="175" t="s">
        <v>2949</v>
      </c>
      <c r="D546" s="175" t="s">
        <v>504</v>
      </c>
      <c r="E546" s="175" t="s">
        <v>839</v>
      </c>
      <c r="F546" s="179">
        <v>22852600</v>
      </c>
      <c r="G546" s="178">
        <f t="shared" si="8"/>
        <v>16210674.630800001</v>
      </c>
      <c r="H546" s="175" t="s">
        <v>1114</v>
      </c>
      <c r="I546" s="175" t="s">
        <v>1201</v>
      </c>
      <c r="J546" s="175" t="s">
        <v>541</v>
      </c>
      <c r="K546" s="175" t="s">
        <v>542</v>
      </c>
    </row>
    <row r="547" spans="1:11" ht="12.75">
      <c r="A547" s="177">
        <v>542</v>
      </c>
      <c r="B547" s="175" t="s">
        <v>2948</v>
      </c>
      <c r="C547" s="175" t="s">
        <v>2947</v>
      </c>
      <c r="D547" s="175" t="s">
        <v>504</v>
      </c>
      <c r="E547" s="175" t="s">
        <v>839</v>
      </c>
      <c r="F547" s="179">
        <v>22705800</v>
      </c>
      <c r="G547" s="178">
        <f t="shared" si="8"/>
        <v>16106540.876400001</v>
      </c>
      <c r="H547" s="175" t="s">
        <v>1114</v>
      </c>
      <c r="I547" s="175" t="s">
        <v>1201</v>
      </c>
      <c r="J547" s="175" t="s">
        <v>541</v>
      </c>
      <c r="K547" s="175" t="s">
        <v>542</v>
      </c>
    </row>
    <row r="548" spans="1:11" ht="12.75">
      <c r="A548" s="177">
        <v>543</v>
      </c>
      <c r="B548" s="175" t="s">
        <v>2946</v>
      </c>
      <c r="C548" s="175" t="s">
        <v>2945</v>
      </c>
      <c r="D548" s="175" t="s">
        <v>504</v>
      </c>
      <c r="E548" s="175" t="s">
        <v>839</v>
      </c>
      <c r="F548" s="179">
        <v>22698000</v>
      </c>
      <c r="G548" s="178">
        <f t="shared" si="8"/>
        <v>16101007.884000001</v>
      </c>
      <c r="H548" s="175" t="s">
        <v>1114</v>
      </c>
      <c r="I548" s="175" t="s">
        <v>1201</v>
      </c>
      <c r="J548" s="175" t="s">
        <v>541</v>
      </c>
      <c r="K548" s="175" t="s">
        <v>542</v>
      </c>
    </row>
    <row r="549" spans="1:11" ht="12.75">
      <c r="A549" s="177">
        <v>544</v>
      </c>
      <c r="B549" s="175" t="s">
        <v>2944</v>
      </c>
      <c r="C549" s="175" t="s">
        <v>2943</v>
      </c>
      <c r="D549" s="175" t="s">
        <v>504</v>
      </c>
      <c r="E549" s="175" t="s">
        <v>839</v>
      </c>
      <c r="F549" s="179">
        <v>22692100</v>
      </c>
      <c r="G549" s="178">
        <f t="shared" si="8"/>
        <v>16096822.6718</v>
      </c>
      <c r="H549" s="175" t="s">
        <v>1114</v>
      </c>
      <c r="I549" s="175" t="s">
        <v>1201</v>
      </c>
      <c r="J549" s="175" t="s">
        <v>541</v>
      </c>
      <c r="K549" s="175" t="s">
        <v>542</v>
      </c>
    </row>
    <row r="550" spans="1:11" ht="12.75">
      <c r="A550" s="177">
        <v>545</v>
      </c>
      <c r="B550" s="175" t="s">
        <v>2942</v>
      </c>
      <c r="C550" s="175" t="s">
        <v>2941</v>
      </c>
      <c r="D550" s="175" t="s">
        <v>504</v>
      </c>
      <c r="E550" s="175" t="s">
        <v>839</v>
      </c>
      <c r="F550" s="179">
        <v>22593500</v>
      </c>
      <c r="G550" s="178">
        <f t="shared" si="8"/>
        <v>16026879.973000001</v>
      </c>
      <c r="H550" s="175" t="s">
        <v>1114</v>
      </c>
      <c r="I550" s="175" t="s">
        <v>891</v>
      </c>
      <c r="J550" s="175" t="s">
        <v>612</v>
      </c>
      <c r="K550" s="175" t="s">
        <v>700</v>
      </c>
    </row>
    <row r="551" spans="1:11" ht="12.75">
      <c r="A551" s="177">
        <v>546</v>
      </c>
      <c r="B551" s="175" t="s">
        <v>2940</v>
      </c>
      <c r="C551" s="175" t="s">
        <v>2939</v>
      </c>
      <c r="D551" s="175" t="s">
        <v>504</v>
      </c>
      <c r="E551" s="175" t="s">
        <v>839</v>
      </c>
      <c r="F551" s="179">
        <v>22576200</v>
      </c>
      <c r="G551" s="178">
        <f t="shared" si="8"/>
        <v>16014608.0796</v>
      </c>
      <c r="H551" s="175" t="s">
        <v>1114</v>
      </c>
      <c r="I551" s="175" t="s">
        <v>1201</v>
      </c>
      <c r="J551" s="175" t="s">
        <v>541</v>
      </c>
      <c r="K551" s="175" t="s">
        <v>542</v>
      </c>
    </row>
    <row r="552" spans="1:11" ht="12.75">
      <c r="A552" s="177">
        <v>547</v>
      </c>
      <c r="B552" s="175" t="s">
        <v>2938</v>
      </c>
      <c r="C552" s="175" t="s">
        <v>2937</v>
      </c>
      <c r="D552" s="175" t="s">
        <v>504</v>
      </c>
      <c r="E552" s="175" t="s">
        <v>839</v>
      </c>
      <c r="F552" s="179">
        <v>22548000</v>
      </c>
      <c r="G552" s="178">
        <f t="shared" si="8"/>
        <v>15994604.184</v>
      </c>
      <c r="H552" s="175" t="s">
        <v>1114</v>
      </c>
      <c r="I552" s="175" t="s">
        <v>1201</v>
      </c>
      <c r="J552" s="175" t="s">
        <v>884</v>
      </c>
      <c r="K552" s="175" t="s">
        <v>1944</v>
      </c>
    </row>
    <row r="553" spans="1:11" ht="12.75">
      <c r="A553" s="177">
        <v>548</v>
      </c>
      <c r="B553" s="175" t="s">
        <v>2936</v>
      </c>
      <c r="C553" s="175" t="s">
        <v>2935</v>
      </c>
      <c r="D553" s="175" t="s">
        <v>504</v>
      </c>
      <c r="E553" s="175" t="s">
        <v>839</v>
      </c>
      <c r="F553" s="179">
        <v>22265000</v>
      </c>
      <c r="G553" s="178">
        <f t="shared" si="8"/>
        <v>15793855.870000001</v>
      </c>
      <c r="H553" s="175" t="s">
        <v>1114</v>
      </c>
      <c r="I553" s="175" t="s">
        <v>2053</v>
      </c>
      <c r="J553" s="175" t="s">
        <v>541</v>
      </c>
      <c r="K553" s="175" t="s">
        <v>603</v>
      </c>
    </row>
    <row r="554" spans="1:11" ht="12.75">
      <c r="A554" s="177">
        <v>549</v>
      </c>
      <c r="B554" s="175" t="s">
        <v>2934</v>
      </c>
      <c r="C554" s="175" t="s">
        <v>2933</v>
      </c>
      <c r="D554" s="175" t="s">
        <v>504</v>
      </c>
      <c r="E554" s="175" t="s">
        <v>839</v>
      </c>
      <c r="F554" s="179">
        <v>22166800</v>
      </c>
      <c r="G554" s="178">
        <f t="shared" si="8"/>
        <v>15724196.9144</v>
      </c>
      <c r="H554" s="175" t="s">
        <v>1114</v>
      </c>
      <c r="I554" s="175" t="s">
        <v>891</v>
      </c>
      <c r="J554" s="175" t="s">
        <v>541</v>
      </c>
      <c r="K554" s="175" t="s">
        <v>542</v>
      </c>
    </row>
    <row r="555" spans="1:11" ht="12.75">
      <c r="A555" s="177">
        <v>550</v>
      </c>
      <c r="B555" s="175" t="s">
        <v>2932</v>
      </c>
      <c r="C555" s="175" t="s">
        <v>2931</v>
      </c>
      <c r="D555" s="175" t="s">
        <v>504</v>
      </c>
      <c r="E555" s="175" t="s">
        <v>839</v>
      </c>
      <c r="F555" s="179">
        <v>22115100</v>
      </c>
      <c r="G555" s="178">
        <f t="shared" si="8"/>
        <v>15687523.105800001</v>
      </c>
      <c r="H555" s="175" t="s">
        <v>1114</v>
      </c>
      <c r="I555" s="175" t="s">
        <v>1201</v>
      </c>
      <c r="J555" s="175" t="s">
        <v>612</v>
      </c>
      <c r="K555" s="175" t="s">
        <v>700</v>
      </c>
    </row>
    <row r="556" spans="1:11" ht="12.75">
      <c r="A556" s="177">
        <v>551</v>
      </c>
      <c r="B556" s="175" t="s">
        <v>2930</v>
      </c>
      <c r="C556" s="175" t="s">
        <v>2929</v>
      </c>
      <c r="D556" s="175" t="s">
        <v>504</v>
      </c>
      <c r="E556" s="175" t="s">
        <v>839</v>
      </c>
      <c r="F556" s="179">
        <v>21926500</v>
      </c>
      <c r="G556" s="178">
        <f t="shared" si="8"/>
        <v>15553738.187</v>
      </c>
      <c r="H556" s="175" t="s">
        <v>1114</v>
      </c>
      <c r="I556" s="175" t="s">
        <v>891</v>
      </c>
      <c r="J556" s="175" t="s">
        <v>884</v>
      </c>
      <c r="K556" s="175" t="s">
        <v>1944</v>
      </c>
    </row>
    <row r="557" spans="1:11" ht="12.75">
      <c r="A557" s="177">
        <v>552</v>
      </c>
      <c r="B557" s="175" t="s">
        <v>2928</v>
      </c>
      <c r="C557" s="175" t="s">
        <v>2927</v>
      </c>
      <c r="D557" s="175" t="s">
        <v>504</v>
      </c>
      <c r="E557" s="175" t="s">
        <v>839</v>
      </c>
      <c r="F557" s="179">
        <v>21790400</v>
      </c>
      <c r="G557" s="178">
        <f t="shared" si="8"/>
        <v>15457194.5632</v>
      </c>
      <c r="H557" s="175" t="s">
        <v>1114</v>
      </c>
      <c r="I557" s="175" t="s">
        <v>1201</v>
      </c>
      <c r="J557" s="175" t="s">
        <v>884</v>
      </c>
      <c r="K557" s="175" t="s">
        <v>1948</v>
      </c>
    </row>
    <row r="558" spans="1:11" ht="12.75">
      <c r="A558" s="177">
        <v>553</v>
      </c>
      <c r="B558" s="175" t="s">
        <v>2926</v>
      </c>
      <c r="C558" s="175" t="s">
        <v>3167</v>
      </c>
      <c r="D558" s="175" t="s">
        <v>504</v>
      </c>
      <c r="E558" s="175" t="s">
        <v>839</v>
      </c>
      <c r="F558" s="179">
        <v>21746900</v>
      </c>
      <c r="G558" s="178">
        <f t="shared" si="8"/>
        <v>15426337.490200002</v>
      </c>
      <c r="H558" s="175" t="s">
        <v>1114</v>
      </c>
      <c r="I558" s="175" t="s">
        <v>1201</v>
      </c>
      <c r="J558" s="175" t="s">
        <v>884</v>
      </c>
      <c r="K558" s="175" t="s">
        <v>1944</v>
      </c>
    </row>
    <row r="559" spans="1:11" ht="12.75">
      <c r="A559" s="177">
        <v>554</v>
      </c>
      <c r="B559" s="175" t="s">
        <v>3166</v>
      </c>
      <c r="C559" s="175" t="s">
        <v>3165</v>
      </c>
      <c r="D559" s="175" t="s">
        <v>504</v>
      </c>
      <c r="E559" s="175" t="s">
        <v>839</v>
      </c>
      <c r="F559" s="179">
        <v>21658000</v>
      </c>
      <c r="G559" s="178">
        <f t="shared" si="8"/>
        <v>15363275.564000001</v>
      </c>
      <c r="H559" s="175" t="s">
        <v>1114</v>
      </c>
      <c r="I559" s="175" t="s">
        <v>1201</v>
      </c>
      <c r="J559" s="175" t="s">
        <v>884</v>
      </c>
      <c r="K559" s="175" t="s">
        <v>1948</v>
      </c>
    </row>
    <row r="560" spans="1:11" ht="12.75">
      <c r="A560" s="177">
        <v>555</v>
      </c>
      <c r="B560" s="175" t="s">
        <v>3164</v>
      </c>
      <c r="C560" s="175" t="s">
        <v>3163</v>
      </c>
      <c r="D560" s="175" t="s">
        <v>504</v>
      </c>
      <c r="E560" s="175" t="s">
        <v>839</v>
      </c>
      <c r="F560" s="179">
        <v>21643700</v>
      </c>
      <c r="G560" s="178">
        <f t="shared" si="8"/>
        <v>15353131.744600002</v>
      </c>
      <c r="H560" s="175" t="s">
        <v>1114</v>
      </c>
      <c r="I560" s="175" t="s">
        <v>891</v>
      </c>
      <c r="J560" s="175" t="s">
        <v>541</v>
      </c>
      <c r="K560" s="175" t="s">
        <v>498</v>
      </c>
    </row>
    <row r="561" spans="1:11" ht="12.75">
      <c r="A561" s="177">
        <v>556</v>
      </c>
      <c r="B561" s="175" t="s">
        <v>3162</v>
      </c>
      <c r="C561" s="175" t="s">
        <v>3161</v>
      </c>
      <c r="D561" s="175" t="s">
        <v>504</v>
      </c>
      <c r="E561" s="175" t="s">
        <v>839</v>
      </c>
      <c r="F561" s="179">
        <v>21612800</v>
      </c>
      <c r="G561" s="178">
        <f t="shared" si="8"/>
        <v>15331212.582400002</v>
      </c>
      <c r="H561" s="175" t="s">
        <v>1114</v>
      </c>
      <c r="I561" s="175" t="s">
        <v>1201</v>
      </c>
      <c r="J561" s="175" t="s">
        <v>541</v>
      </c>
      <c r="K561" s="175" t="s">
        <v>542</v>
      </c>
    </row>
    <row r="562" spans="1:11" ht="12.75">
      <c r="A562" s="177">
        <v>557</v>
      </c>
      <c r="B562" s="175" t="s">
        <v>3160</v>
      </c>
      <c r="C562" s="175" t="s">
        <v>3159</v>
      </c>
      <c r="D562" s="175" t="s">
        <v>504</v>
      </c>
      <c r="E562" s="175" t="s">
        <v>839</v>
      </c>
      <c r="F562" s="179">
        <v>21267300</v>
      </c>
      <c r="G562" s="178">
        <f t="shared" si="8"/>
        <v>15086129.3934</v>
      </c>
      <c r="H562" s="175" t="s">
        <v>1114</v>
      </c>
      <c r="I562" s="175" t="s">
        <v>1201</v>
      </c>
      <c r="J562" s="175" t="s">
        <v>612</v>
      </c>
      <c r="K562" s="175" t="s">
        <v>700</v>
      </c>
    </row>
    <row r="563" spans="1:11" ht="12.75">
      <c r="A563" s="177">
        <v>558</v>
      </c>
      <c r="B563" s="175" t="s">
        <v>2917</v>
      </c>
      <c r="C563" s="175" t="s">
        <v>2916</v>
      </c>
      <c r="D563" s="175" t="s">
        <v>504</v>
      </c>
      <c r="E563" s="175" t="s">
        <v>839</v>
      </c>
      <c r="F563" s="179">
        <v>21220400</v>
      </c>
      <c r="G563" s="178">
        <f t="shared" si="8"/>
        <v>15052860.5032</v>
      </c>
      <c r="H563" s="175" t="s">
        <v>1114</v>
      </c>
      <c r="I563" s="175" t="s">
        <v>1201</v>
      </c>
      <c r="J563" s="175" t="s">
        <v>612</v>
      </c>
      <c r="K563" s="175" t="s">
        <v>700</v>
      </c>
    </row>
    <row r="564" spans="1:11" ht="12.75">
      <c r="A564" s="177">
        <v>559</v>
      </c>
      <c r="B564" s="175" t="s">
        <v>2915</v>
      </c>
      <c r="C564" s="175" t="s">
        <v>2914</v>
      </c>
      <c r="D564" s="175" t="s">
        <v>504</v>
      </c>
      <c r="E564" s="175" t="s">
        <v>839</v>
      </c>
      <c r="F564" s="179">
        <v>21212000</v>
      </c>
      <c r="G564" s="178">
        <f t="shared" si="8"/>
        <v>15046901.896000002</v>
      </c>
      <c r="H564" s="175" t="s">
        <v>1114</v>
      </c>
      <c r="I564" s="175" t="s">
        <v>891</v>
      </c>
      <c r="J564" s="175" t="s">
        <v>541</v>
      </c>
      <c r="K564" s="175" t="s">
        <v>603</v>
      </c>
    </row>
    <row r="565" spans="1:11" ht="12.75">
      <c r="A565" s="177">
        <v>560</v>
      </c>
      <c r="B565" s="175" t="s">
        <v>2913</v>
      </c>
      <c r="C565" s="175" t="s">
        <v>2912</v>
      </c>
      <c r="D565" s="175" t="s">
        <v>504</v>
      </c>
      <c r="E565" s="175" t="s">
        <v>839</v>
      </c>
      <c r="F565" s="179">
        <v>21112900</v>
      </c>
      <c r="G565" s="178">
        <f t="shared" si="8"/>
        <v>14976604.5182</v>
      </c>
      <c r="H565" s="175" t="s">
        <v>1114</v>
      </c>
      <c r="I565" s="175" t="s">
        <v>2053</v>
      </c>
      <c r="J565" s="175" t="s">
        <v>612</v>
      </c>
      <c r="K565" s="175" t="s">
        <v>700</v>
      </c>
    </row>
    <row r="566" spans="1:11" ht="12.75">
      <c r="A566" s="177">
        <v>561</v>
      </c>
      <c r="B566" s="175" t="s">
        <v>2911</v>
      </c>
      <c r="C566" s="175" t="s">
        <v>2910</v>
      </c>
      <c r="D566" s="175" t="s">
        <v>504</v>
      </c>
      <c r="E566" s="175" t="s">
        <v>839</v>
      </c>
      <c r="F566" s="179">
        <v>21072500</v>
      </c>
      <c r="G566" s="178">
        <f t="shared" si="8"/>
        <v>14947946.455</v>
      </c>
      <c r="H566" s="175" t="s">
        <v>1114</v>
      </c>
      <c r="I566" s="175" t="s">
        <v>1201</v>
      </c>
      <c r="J566" s="175" t="s">
        <v>541</v>
      </c>
      <c r="K566" s="175" t="s">
        <v>542</v>
      </c>
    </row>
    <row r="567" spans="1:11" ht="12.75">
      <c r="A567" s="177">
        <v>562</v>
      </c>
      <c r="B567" s="175" t="s">
        <v>2909</v>
      </c>
      <c r="C567" s="175" t="s">
        <v>2908</v>
      </c>
      <c r="D567" s="175" t="s">
        <v>504</v>
      </c>
      <c r="E567" s="175" t="s">
        <v>839</v>
      </c>
      <c r="F567" s="179">
        <v>21026100</v>
      </c>
      <c r="G567" s="178">
        <f t="shared" si="8"/>
        <v>14915032.243800001</v>
      </c>
      <c r="H567" s="175" t="s">
        <v>1114</v>
      </c>
      <c r="I567" s="175" t="s">
        <v>1201</v>
      </c>
      <c r="J567" s="175" t="s">
        <v>884</v>
      </c>
      <c r="K567" s="175" t="s">
        <v>1944</v>
      </c>
    </row>
    <row r="568" spans="1:11" ht="12.75">
      <c r="A568" s="177">
        <v>563</v>
      </c>
      <c r="B568" s="175" t="s">
        <v>2907</v>
      </c>
      <c r="C568" s="175" t="s">
        <v>2906</v>
      </c>
      <c r="D568" s="175" t="s">
        <v>504</v>
      </c>
      <c r="E568" s="175" t="s">
        <v>839</v>
      </c>
      <c r="F568" s="179">
        <v>20985300</v>
      </c>
      <c r="G568" s="178">
        <f t="shared" si="8"/>
        <v>14886090.4374</v>
      </c>
      <c r="H568" s="175" t="s">
        <v>1114</v>
      </c>
      <c r="I568" s="175" t="s">
        <v>1201</v>
      </c>
      <c r="J568" s="175" t="s">
        <v>541</v>
      </c>
      <c r="K568" s="175" t="s">
        <v>603</v>
      </c>
    </row>
    <row r="569" spans="1:11" ht="12.75">
      <c r="A569" s="177">
        <v>564</v>
      </c>
      <c r="B569" s="175" t="s">
        <v>2905</v>
      </c>
      <c r="C569" s="175" t="s">
        <v>2904</v>
      </c>
      <c r="D569" s="175" t="s">
        <v>504</v>
      </c>
      <c r="E569" s="175" t="s">
        <v>839</v>
      </c>
      <c r="F569" s="179">
        <v>20935700</v>
      </c>
      <c r="G569" s="178">
        <f t="shared" si="8"/>
        <v>14850906.2806</v>
      </c>
      <c r="H569" s="175" t="s">
        <v>1114</v>
      </c>
      <c r="I569" s="175" t="s">
        <v>891</v>
      </c>
      <c r="J569" s="175" t="s">
        <v>612</v>
      </c>
      <c r="K569" s="175" t="s">
        <v>700</v>
      </c>
    </row>
    <row r="570" spans="1:11" ht="12.75">
      <c r="A570" s="177">
        <v>565</v>
      </c>
      <c r="B570" s="175" t="s">
        <v>2658</v>
      </c>
      <c r="C570" s="175" t="s">
        <v>2657</v>
      </c>
      <c r="D570" s="175" t="s">
        <v>504</v>
      </c>
      <c r="E570" s="175" t="s">
        <v>839</v>
      </c>
      <c r="F570" s="179">
        <v>20786500</v>
      </c>
      <c r="G570" s="178">
        <f t="shared" si="8"/>
        <v>14745070.067000002</v>
      </c>
      <c r="H570" s="175" t="s">
        <v>1114</v>
      </c>
      <c r="I570" s="175" t="s">
        <v>1201</v>
      </c>
      <c r="J570" s="175" t="s">
        <v>884</v>
      </c>
      <c r="K570" s="175" t="s">
        <v>1944</v>
      </c>
    </row>
    <row r="571" spans="1:11" ht="12.75">
      <c r="A571" s="177">
        <v>566</v>
      </c>
      <c r="B571" s="175" t="s">
        <v>2656</v>
      </c>
      <c r="C571" s="175" t="s">
        <v>2655</v>
      </c>
      <c r="D571" s="175" t="s">
        <v>504</v>
      </c>
      <c r="E571" s="175" t="s">
        <v>839</v>
      </c>
      <c r="F571" s="179">
        <v>20775900</v>
      </c>
      <c r="G571" s="178">
        <f t="shared" si="8"/>
        <v>14737550.872200001</v>
      </c>
      <c r="H571" s="175" t="s">
        <v>1114</v>
      </c>
      <c r="I571" s="175" t="s">
        <v>1201</v>
      </c>
      <c r="J571" s="175" t="s">
        <v>541</v>
      </c>
      <c r="K571" s="175" t="s">
        <v>542</v>
      </c>
    </row>
    <row r="572" spans="1:11" ht="12.75">
      <c r="A572" s="177">
        <v>567</v>
      </c>
      <c r="B572" s="175" t="s">
        <v>2654</v>
      </c>
      <c r="C572" s="175" t="s">
        <v>2653</v>
      </c>
      <c r="D572" s="175" t="s">
        <v>504</v>
      </c>
      <c r="E572" s="175" t="s">
        <v>839</v>
      </c>
      <c r="F572" s="179">
        <v>20671400</v>
      </c>
      <c r="G572" s="178">
        <f t="shared" si="8"/>
        <v>14663422.9612</v>
      </c>
      <c r="H572" s="175" t="s">
        <v>1114</v>
      </c>
      <c r="I572" s="175" t="s">
        <v>1201</v>
      </c>
      <c r="J572" s="175" t="s">
        <v>541</v>
      </c>
      <c r="K572" s="175" t="s">
        <v>542</v>
      </c>
    </row>
    <row r="573" spans="1:11" ht="12.75">
      <c r="A573" s="177">
        <v>568</v>
      </c>
      <c r="B573" s="175" t="s">
        <v>2652</v>
      </c>
      <c r="C573" s="175" t="s">
        <v>2651</v>
      </c>
      <c r="D573" s="175" t="s">
        <v>504</v>
      </c>
      <c r="E573" s="175" t="s">
        <v>839</v>
      </c>
      <c r="F573" s="179">
        <v>20638600</v>
      </c>
      <c r="G573" s="178">
        <f t="shared" si="8"/>
        <v>14640156.018800002</v>
      </c>
      <c r="H573" s="175" t="s">
        <v>1114</v>
      </c>
      <c r="I573" s="175" t="s">
        <v>2053</v>
      </c>
      <c r="J573" s="175" t="s">
        <v>541</v>
      </c>
      <c r="K573" s="175" t="s">
        <v>542</v>
      </c>
    </row>
    <row r="574" spans="1:11" ht="12.75">
      <c r="A574" s="177">
        <v>569</v>
      </c>
      <c r="B574" s="175" t="s">
        <v>2650</v>
      </c>
      <c r="C574" s="175" t="s">
        <v>2649</v>
      </c>
      <c r="D574" s="175" t="s">
        <v>504</v>
      </c>
      <c r="E574" s="175" t="s">
        <v>839</v>
      </c>
      <c r="F574" s="179">
        <v>20628300</v>
      </c>
      <c r="G574" s="178">
        <f t="shared" si="8"/>
        <v>14632849.6314</v>
      </c>
      <c r="H574" s="175" t="s">
        <v>1114</v>
      </c>
      <c r="I574" s="175" t="s">
        <v>1201</v>
      </c>
      <c r="J574" s="175" t="s">
        <v>541</v>
      </c>
      <c r="K574" s="175" t="s">
        <v>542</v>
      </c>
    </row>
    <row r="575" spans="1:11" ht="12.75">
      <c r="A575" s="177">
        <v>570</v>
      </c>
      <c r="B575" s="175" t="s">
        <v>2648</v>
      </c>
      <c r="C575" s="175" t="s">
        <v>2647</v>
      </c>
      <c r="D575" s="175" t="s">
        <v>504</v>
      </c>
      <c r="E575" s="175" t="s">
        <v>839</v>
      </c>
      <c r="F575" s="179">
        <v>20606200</v>
      </c>
      <c r="G575" s="178">
        <f t="shared" si="8"/>
        <v>14617172.819600001</v>
      </c>
      <c r="H575" s="175" t="s">
        <v>1114</v>
      </c>
      <c r="I575" s="175" t="s">
        <v>1201</v>
      </c>
      <c r="J575" s="175" t="s">
        <v>612</v>
      </c>
      <c r="K575" s="175" t="s">
        <v>700</v>
      </c>
    </row>
    <row r="576" spans="1:11" ht="12.75">
      <c r="A576" s="177">
        <v>571</v>
      </c>
      <c r="B576" s="175" t="s">
        <v>2646</v>
      </c>
      <c r="C576" s="175" t="s">
        <v>2645</v>
      </c>
      <c r="D576" s="175" t="s">
        <v>504</v>
      </c>
      <c r="E576" s="175" t="s">
        <v>839</v>
      </c>
      <c r="F576" s="179">
        <v>20475000</v>
      </c>
      <c r="G576" s="178">
        <f t="shared" si="8"/>
        <v>14524105.05</v>
      </c>
      <c r="H576" s="175" t="s">
        <v>1114</v>
      </c>
      <c r="I576" s="175" t="s">
        <v>891</v>
      </c>
      <c r="J576" s="175" t="s">
        <v>541</v>
      </c>
      <c r="K576" s="175" t="s">
        <v>603</v>
      </c>
    </row>
    <row r="577" spans="1:11" ht="12.75">
      <c r="A577" s="177">
        <v>572</v>
      </c>
      <c r="B577" s="175" t="s">
        <v>2644</v>
      </c>
      <c r="C577" s="175" t="s">
        <v>2643</v>
      </c>
      <c r="D577" s="175" t="s">
        <v>504</v>
      </c>
      <c r="E577" s="175" t="s">
        <v>839</v>
      </c>
      <c r="F577" s="179">
        <v>20300900</v>
      </c>
      <c r="G577" s="178">
        <f t="shared" si="8"/>
        <v>14400605.8222</v>
      </c>
      <c r="H577" s="175" t="s">
        <v>1114</v>
      </c>
      <c r="I577" s="175" t="s">
        <v>2053</v>
      </c>
      <c r="J577" s="175" t="s">
        <v>541</v>
      </c>
      <c r="K577" s="175" t="s">
        <v>498</v>
      </c>
    </row>
    <row r="578" spans="1:11" ht="12.75">
      <c r="A578" s="177">
        <v>573</v>
      </c>
      <c r="B578" s="175" t="s">
        <v>2642</v>
      </c>
      <c r="C578" s="175" t="s">
        <v>2641</v>
      </c>
      <c r="D578" s="175" t="s">
        <v>504</v>
      </c>
      <c r="E578" s="175" t="s">
        <v>839</v>
      </c>
      <c r="F578" s="179">
        <v>20052000</v>
      </c>
      <c r="G578" s="178">
        <f t="shared" si="8"/>
        <v>14224046.616</v>
      </c>
      <c r="H578" s="175" t="s">
        <v>1114</v>
      </c>
      <c r="I578" s="175" t="s">
        <v>1201</v>
      </c>
      <c r="J578" s="175" t="s">
        <v>541</v>
      </c>
      <c r="K578" s="175" t="s">
        <v>542</v>
      </c>
    </row>
    <row r="579" spans="1:11" ht="12.75">
      <c r="A579" s="177">
        <v>574</v>
      </c>
      <c r="B579" s="175" t="s">
        <v>2640</v>
      </c>
      <c r="C579" s="175" t="s">
        <v>2639</v>
      </c>
      <c r="D579" s="175" t="s">
        <v>504</v>
      </c>
      <c r="E579" s="175" t="s">
        <v>839</v>
      </c>
      <c r="F579" s="179">
        <v>20044400</v>
      </c>
      <c r="G579" s="178">
        <f t="shared" si="8"/>
        <v>14218655.4952</v>
      </c>
      <c r="H579" s="175" t="s">
        <v>1114</v>
      </c>
      <c r="I579" s="175" t="s">
        <v>1201</v>
      </c>
      <c r="J579" s="175" t="s">
        <v>541</v>
      </c>
      <c r="K579" s="175" t="s">
        <v>603</v>
      </c>
    </row>
    <row r="580" spans="1:11" ht="12.75">
      <c r="A580" s="177">
        <v>575</v>
      </c>
      <c r="B580" s="175" t="s">
        <v>2638</v>
      </c>
      <c r="C580" s="175" t="s">
        <v>2637</v>
      </c>
      <c r="D580" s="175" t="s">
        <v>504</v>
      </c>
      <c r="E580" s="175" t="s">
        <v>839</v>
      </c>
      <c r="F580" s="179">
        <v>19978500</v>
      </c>
      <c r="G580" s="178">
        <f t="shared" si="8"/>
        <v>14171908.803000001</v>
      </c>
      <c r="H580" s="175" t="s">
        <v>1114</v>
      </c>
      <c r="I580" s="175" t="s">
        <v>1201</v>
      </c>
      <c r="J580" s="175" t="s">
        <v>541</v>
      </c>
      <c r="K580" s="175" t="s">
        <v>603</v>
      </c>
    </row>
    <row r="581" spans="1:11" ht="12.75">
      <c r="A581" s="177">
        <v>576</v>
      </c>
      <c r="B581" s="175" t="s">
        <v>2636</v>
      </c>
      <c r="C581" s="175" t="s">
        <v>2635</v>
      </c>
      <c r="D581" s="175" t="s">
        <v>504</v>
      </c>
      <c r="E581" s="175" t="s">
        <v>839</v>
      </c>
      <c r="F581" s="179">
        <v>19895500</v>
      </c>
      <c r="G581" s="178">
        <f t="shared" si="8"/>
        <v>14113032.089000002</v>
      </c>
      <c r="H581" s="175" t="s">
        <v>1114</v>
      </c>
      <c r="I581" s="175" t="s">
        <v>1201</v>
      </c>
      <c r="J581" s="175" t="s">
        <v>541</v>
      </c>
      <c r="K581" s="175" t="s">
        <v>542</v>
      </c>
    </row>
    <row r="582" spans="1:11" ht="12.75">
      <c r="A582" s="177">
        <v>577</v>
      </c>
      <c r="B582" s="175" t="s">
        <v>2634</v>
      </c>
      <c r="C582" s="175" t="s">
        <v>2633</v>
      </c>
      <c r="D582" s="175" t="s">
        <v>504</v>
      </c>
      <c r="E582" s="175" t="s">
        <v>839</v>
      </c>
      <c r="F582" s="179">
        <v>19755700</v>
      </c>
      <c r="G582" s="178">
        <f aca="true" t="shared" si="9" ref="G582:G645">F582*0.709358</f>
        <v>14013863.8406</v>
      </c>
      <c r="H582" s="175" t="s">
        <v>1114</v>
      </c>
      <c r="I582" s="175" t="s">
        <v>1201</v>
      </c>
      <c r="J582" s="175" t="s">
        <v>541</v>
      </c>
      <c r="K582" s="175" t="s">
        <v>542</v>
      </c>
    </row>
    <row r="583" spans="1:11" ht="12.75">
      <c r="A583" s="177">
        <v>578</v>
      </c>
      <c r="B583" s="175" t="s">
        <v>2632</v>
      </c>
      <c r="C583" s="175" t="s">
        <v>2631</v>
      </c>
      <c r="D583" s="175" t="s">
        <v>504</v>
      </c>
      <c r="E583" s="175" t="s">
        <v>839</v>
      </c>
      <c r="F583" s="179">
        <v>19717200</v>
      </c>
      <c r="G583" s="178">
        <f t="shared" si="9"/>
        <v>13986553.5576</v>
      </c>
      <c r="H583" s="175" t="s">
        <v>1114</v>
      </c>
      <c r="I583" s="175" t="s">
        <v>1201</v>
      </c>
      <c r="J583" s="175" t="s">
        <v>541</v>
      </c>
      <c r="K583" s="175" t="s">
        <v>603</v>
      </c>
    </row>
    <row r="584" spans="1:11" ht="12.75">
      <c r="A584" s="177">
        <v>579</v>
      </c>
      <c r="B584" s="175" t="s">
        <v>2630</v>
      </c>
      <c r="C584" s="175" t="s">
        <v>2629</v>
      </c>
      <c r="D584" s="175" t="s">
        <v>504</v>
      </c>
      <c r="E584" s="175" t="s">
        <v>839</v>
      </c>
      <c r="F584" s="179">
        <v>19705300</v>
      </c>
      <c r="G584" s="178">
        <f t="shared" si="9"/>
        <v>13978112.1974</v>
      </c>
      <c r="H584" s="175" t="s">
        <v>1114</v>
      </c>
      <c r="I584" s="175" t="s">
        <v>1201</v>
      </c>
      <c r="J584" s="175" t="s">
        <v>884</v>
      </c>
      <c r="K584" s="175" t="s">
        <v>1944</v>
      </c>
    </row>
    <row r="585" spans="1:11" ht="12.75">
      <c r="A585" s="177">
        <v>580</v>
      </c>
      <c r="B585" s="175" t="s">
        <v>2628</v>
      </c>
      <c r="C585" s="175" t="s">
        <v>2627</v>
      </c>
      <c r="D585" s="175" t="s">
        <v>504</v>
      </c>
      <c r="E585" s="175" t="s">
        <v>839</v>
      </c>
      <c r="F585" s="179">
        <v>19638700</v>
      </c>
      <c r="G585" s="178">
        <f t="shared" si="9"/>
        <v>13930868.9546</v>
      </c>
      <c r="H585" s="175" t="s">
        <v>1114</v>
      </c>
      <c r="I585" s="175" t="s">
        <v>1201</v>
      </c>
      <c r="J585" s="175" t="s">
        <v>541</v>
      </c>
      <c r="K585" s="175" t="s">
        <v>603</v>
      </c>
    </row>
    <row r="586" spans="1:11" ht="12.75">
      <c r="A586" s="177">
        <v>581</v>
      </c>
      <c r="B586" s="175" t="s">
        <v>2626</v>
      </c>
      <c r="C586" s="175" t="s">
        <v>2625</v>
      </c>
      <c r="D586" s="175" t="s">
        <v>504</v>
      </c>
      <c r="E586" s="175" t="s">
        <v>839</v>
      </c>
      <c r="F586" s="179">
        <v>19562400</v>
      </c>
      <c r="G586" s="178">
        <f t="shared" si="9"/>
        <v>13876744.9392</v>
      </c>
      <c r="H586" s="175" t="s">
        <v>1114</v>
      </c>
      <c r="I586" s="175" t="s">
        <v>1201</v>
      </c>
      <c r="J586" s="175" t="s">
        <v>541</v>
      </c>
      <c r="K586" s="175" t="s">
        <v>571</v>
      </c>
    </row>
    <row r="587" spans="1:11" ht="12.75">
      <c r="A587" s="177">
        <v>582</v>
      </c>
      <c r="B587" s="175" t="s">
        <v>2624</v>
      </c>
      <c r="C587" s="175" t="s">
        <v>2623</v>
      </c>
      <c r="D587" s="175" t="s">
        <v>504</v>
      </c>
      <c r="E587" s="175" t="s">
        <v>839</v>
      </c>
      <c r="F587" s="179">
        <v>19507100</v>
      </c>
      <c r="G587" s="178">
        <f t="shared" si="9"/>
        <v>13837517.4418</v>
      </c>
      <c r="H587" s="175" t="s">
        <v>1114</v>
      </c>
      <c r="I587" s="175" t="s">
        <v>2095</v>
      </c>
      <c r="J587" s="175" t="s">
        <v>541</v>
      </c>
      <c r="K587" s="175" t="s">
        <v>603</v>
      </c>
    </row>
    <row r="588" spans="1:11" ht="12.75">
      <c r="A588" s="177">
        <v>583</v>
      </c>
      <c r="B588" s="175" t="s">
        <v>2622</v>
      </c>
      <c r="C588" s="175" t="s">
        <v>2621</v>
      </c>
      <c r="D588" s="175" t="s">
        <v>504</v>
      </c>
      <c r="E588" s="175" t="s">
        <v>839</v>
      </c>
      <c r="F588" s="179">
        <v>19456200</v>
      </c>
      <c r="G588" s="178">
        <f t="shared" si="9"/>
        <v>13801411.119600002</v>
      </c>
      <c r="H588" s="175" t="s">
        <v>1114</v>
      </c>
      <c r="I588" s="175" t="s">
        <v>1201</v>
      </c>
      <c r="J588" s="175" t="s">
        <v>541</v>
      </c>
      <c r="K588" s="175" t="s">
        <v>542</v>
      </c>
    </row>
    <row r="589" spans="1:11" ht="12.75">
      <c r="A589" s="177">
        <v>584</v>
      </c>
      <c r="B589" s="175" t="s">
        <v>2620</v>
      </c>
      <c r="C589" s="175" t="s">
        <v>2619</v>
      </c>
      <c r="D589" s="175" t="s">
        <v>504</v>
      </c>
      <c r="E589" s="175" t="s">
        <v>839</v>
      </c>
      <c r="F589" s="179">
        <v>19111200</v>
      </c>
      <c r="G589" s="178">
        <f t="shared" si="9"/>
        <v>13556682.6096</v>
      </c>
      <c r="H589" s="175" t="s">
        <v>1114</v>
      </c>
      <c r="I589" s="175" t="s">
        <v>1201</v>
      </c>
      <c r="J589" s="175" t="s">
        <v>541</v>
      </c>
      <c r="K589" s="175" t="s">
        <v>542</v>
      </c>
    </row>
    <row r="590" spans="1:11" ht="12.75">
      <c r="A590" s="177">
        <v>585</v>
      </c>
      <c r="B590" s="175" t="s">
        <v>2618</v>
      </c>
      <c r="C590" s="175" t="s">
        <v>2617</v>
      </c>
      <c r="D590" s="175" t="s">
        <v>504</v>
      </c>
      <c r="E590" s="175" t="s">
        <v>839</v>
      </c>
      <c r="F590" s="179">
        <v>19100700</v>
      </c>
      <c r="G590" s="178">
        <f t="shared" si="9"/>
        <v>13549234.3506</v>
      </c>
      <c r="H590" s="175" t="s">
        <v>1114</v>
      </c>
      <c r="I590" s="175" t="s">
        <v>1201</v>
      </c>
      <c r="J590" s="175" t="s">
        <v>612</v>
      </c>
      <c r="K590" s="175" t="s">
        <v>700</v>
      </c>
    </row>
    <row r="591" spans="1:11" ht="12.75">
      <c r="A591" s="177">
        <v>586</v>
      </c>
      <c r="B591" s="175" t="s">
        <v>2616</v>
      </c>
      <c r="C591" s="175" t="s">
        <v>2615</v>
      </c>
      <c r="D591" s="175" t="s">
        <v>504</v>
      </c>
      <c r="E591" s="175" t="s">
        <v>839</v>
      </c>
      <c r="F591" s="179">
        <v>19097200</v>
      </c>
      <c r="G591" s="178">
        <f t="shared" si="9"/>
        <v>13546751.5976</v>
      </c>
      <c r="H591" s="175" t="s">
        <v>1114</v>
      </c>
      <c r="I591" s="175" t="s">
        <v>891</v>
      </c>
      <c r="J591" s="175" t="s">
        <v>541</v>
      </c>
      <c r="K591" s="175" t="s">
        <v>603</v>
      </c>
    </row>
    <row r="592" spans="1:11" ht="12.75">
      <c r="A592" s="177">
        <v>587</v>
      </c>
      <c r="B592" s="175" t="s">
        <v>2614</v>
      </c>
      <c r="C592" s="175" t="s">
        <v>2613</v>
      </c>
      <c r="D592" s="175" t="s">
        <v>504</v>
      </c>
      <c r="E592" s="175" t="s">
        <v>839</v>
      </c>
      <c r="F592" s="179">
        <v>19063300</v>
      </c>
      <c r="G592" s="178">
        <f t="shared" si="9"/>
        <v>13522704.3614</v>
      </c>
      <c r="H592" s="175" t="s">
        <v>1114</v>
      </c>
      <c r="I592" s="175" t="s">
        <v>1201</v>
      </c>
      <c r="J592" s="175" t="s">
        <v>884</v>
      </c>
      <c r="K592" s="175" t="s">
        <v>1948</v>
      </c>
    </row>
    <row r="593" spans="1:11" ht="12.75">
      <c r="A593" s="177">
        <v>588</v>
      </c>
      <c r="B593" s="175" t="s">
        <v>2612</v>
      </c>
      <c r="C593" s="175" t="s">
        <v>2611</v>
      </c>
      <c r="D593" s="175" t="s">
        <v>504</v>
      </c>
      <c r="E593" s="175" t="s">
        <v>839</v>
      </c>
      <c r="F593" s="179">
        <v>18902200</v>
      </c>
      <c r="G593" s="178">
        <f t="shared" si="9"/>
        <v>13408426.787600001</v>
      </c>
      <c r="H593" s="175" t="s">
        <v>1114</v>
      </c>
      <c r="I593" s="175" t="s">
        <v>1201</v>
      </c>
      <c r="J593" s="175" t="s">
        <v>541</v>
      </c>
      <c r="K593" s="175" t="s">
        <v>542</v>
      </c>
    </row>
    <row r="594" spans="1:11" ht="12.75">
      <c r="A594" s="177">
        <v>589</v>
      </c>
      <c r="B594" s="175" t="s">
        <v>2610</v>
      </c>
      <c r="C594" s="175" t="s">
        <v>2609</v>
      </c>
      <c r="D594" s="175" t="s">
        <v>504</v>
      </c>
      <c r="E594" s="175" t="s">
        <v>839</v>
      </c>
      <c r="F594" s="179">
        <v>18881500</v>
      </c>
      <c r="G594" s="178">
        <f t="shared" si="9"/>
        <v>13393743.077000001</v>
      </c>
      <c r="H594" s="175" t="s">
        <v>1114</v>
      </c>
      <c r="I594" s="175" t="s">
        <v>1201</v>
      </c>
      <c r="J594" s="175" t="s">
        <v>884</v>
      </c>
      <c r="K594" s="175" t="s">
        <v>1948</v>
      </c>
    </row>
    <row r="595" spans="1:11" ht="12.75">
      <c r="A595" s="177">
        <v>590</v>
      </c>
      <c r="B595" s="175" t="s">
        <v>2608</v>
      </c>
      <c r="C595" s="175" t="s">
        <v>2852</v>
      </c>
      <c r="D595" s="175" t="s">
        <v>504</v>
      </c>
      <c r="E595" s="175" t="s">
        <v>839</v>
      </c>
      <c r="F595" s="179">
        <v>18844700</v>
      </c>
      <c r="G595" s="178">
        <f t="shared" si="9"/>
        <v>13367638.7026</v>
      </c>
      <c r="H595" s="175" t="s">
        <v>1114</v>
      </c>
      <c r="I595" s="175" t="s">
        <v>1201</v>
      </c>
      <c r="J595" s="175" t="s">
        <v>541</v>
      </c>
      <c r="K595" s="175" t="s">
        <v>542</v>
      </c>
    </row>
    <row r="596" spans="1:11" ht="12.75">
      <c r="A596" s="177">
        <v>591</v>
      </c>
      <c r="B596" s="175" t="s">
        <v>2851</v>
      </c>
      <c r="C596" s="175" t="s">
        <v>2850</v>
      </c>
      <c r="D596" s="175" t="s">
        <v>504</v>
      </c>
      <c r="E596" s="175" t="s">
        <v>839</v>
      </c>
      <c r="F596" s="179">
        <v>18780600</v>
      </c>
      <c r="G596" s="178">
        <f t="shared" si="9"/>
        <v>13322168.8548</v>
      </c>
      <c r="H596" s="175" t="s">
        <v>1114</v>
      </c>
      <c r="I596" s="175" t="s">
        <v>2053</v>
      </c>
      <c r="J596" s="175" t="s">
        <v>541</v>
      </c>
      <c r="K596" s="175" t="s">
        <v>542</v>
      </c>
    </row>
    <row r="597" spans="1:11" ht="12.75">
      <c r="A597" s="177">
        <v>592</v>
      </c>
      <c r="B597" s="175" t="s">
        <v>2849</v>
      </c>
      <c r="C597" s="175" t="s">
        <v>2848</v>
      </c>
      <c r="D597" s="175" t="s">
        <v>504</v>
      </c>
      <c r="E597" s="175" t="s">
        <v>839</v>
      </c>
      <c r="F597" s="179">
        <v>18325400</v>
      </c>
      <c r="G597" s="178">
        <f t="shared" si="9"/>
        <v>12999269.0932</v>
      </c>
      <c r="H597" s="175" t="s">
        <v>1114</v>
      </c>
      <c r="I597" s="175" t="s">
        <v>1201</v>
      </c>
      <c r="J597" s="175" t="s">
        <v>541</v>
      </c>
      <c r="K597" s="175" t="s">
        <v>603</v>
      </c>
    </row>
    <row r="598" spans="1:11" ht="12.75">
      <c r="A598" s="177">
        <v>593</v>
      </c>
      <c r="B598" s="175" t="s">
        <v>2847</v>
      </c>
      <c r="C598" s="175" t="s">
        <v>2846</v>
      </c>
      <c r="D598" s="175" t="s">
        <v>504</v>
      </c>
      <c r="E598" s="175" t="s">
        <v>839</v>
      </c>
      <c r="F598" s="179">
        <v>18313000</v>
      </c>
      <c r="G598" s="178">
        <f t="shared" si="9"/>
        <v>12990473.054000001</v>
      </c>
      <c r="H598" s="175" t="s">
        <v>1114</v>
      </c>
      <c r="I598" s="175" t="s">
        <v>1201</v>
      </c>
      <c r="J598" s="175" t="s">
        <v>884</v>
      </c>
      <c r="K598" s="175" t="s">
        <v>1948</v>
      </c>
    </row>
    <row r="599" spans="1:11" ht="12.75">
      <c r="A599" s="177">
        <v>594</v>
      </c>
      <c r="B599" s="175" t="s">
        <v>2845</v>
      </c>
      <c r="C599" s="175" t="s">
        <v>2844</v>
      </c>
      <c r="D599" s="175" t="s">
        <v>504</v>
      </c>
      <c r="E599" s="175" t="s">
        <v>839</v>
      </c>
      <c r="F599" s="179">
        <v>18277300</v>
      </c>
      <c r="G599" s="178">
        <f t="shared" si="9"/>
        <v>12965148.9734</v>
      </c>
      <c r="H599" s="175" t="s">
        <v>1114</v>
      </c>
      <c r="I599" s="175" t="s">
        <v>1201</v>
      </c>
      <c r="J599" s="175" t="s">
        <v>612</v>
      </c>
      <c r="K599" s="175" t="s">
        <v>700</v>
      </c>
    </row>
    <row r="600" spans="1:11" ht="12.75">
      <c r="A600" s="177">
        <v>595</v>
      </c>
      <c r="B600" s="175" t="s">
        <v>2843</v>
      </c>
      <c r="C600" s="175" t="s">
        <v>2842</v>
      </c>
      <c r="D600" s="175" t="s">
        <v>504</v>
      </c>
      <c r="E600" s="175" t="s">
        <v>839</v>
      </c>
      <c r="F600" s="179">
        <v>18176700</v>
      </c>
      <c r="G600" s="178">
        <f t="shared" si="9"/>
        <v>12893787.558600001</v>
      </c>
      <c r="H600" s="175" t="s">
        <v>1114</v>
      </c>
      <c r="I600" s="175" t="s">
        <v>1201</v>
      </c>
      <c r="J600" s="175" t="s">
        <v>541</v>
      </c>
      <c r="K600" s="175" t="s">
        <v>542</v>
      </c>
    </row>
    <row r="601" spans="1:11" ht="12.75">
      <c r="A601" s="177">
        <v>596</v>
      </c>
      <c r="B601" s="175" t="s">
        <v>2841</v>
      </c>
      <c r="C601" s="175" t="s">
        <v>2840</v>
      </c>
      <c r="D601" s="175" t="s">
        <v>504</v>
      </c>
      <c r="E601" s="175" t="s">
        <v>839</v>
      </c>
      <c r="F601" s="179">
        <v>18138800</v>
      </c>
      <c r="G601" s="178">
        <f t="shared" si="9"/>
        <v>12866902.8904</v>
      </c>
      <c r="H601" s="175" t="s">
        <v>1114</v>
      </c>
      <c r="I601" s="175" t="s">
        <v>2053</v>
      </c>
      <c r="J601" s="175" t="s">
        <v>541</v>
      </c>
      <c r="K601" s="175" t="s">
        <v>542</v>
      </c>
    </row>
    <row r="602" spans="1:11" ht="12.75">
      <c r="A602" s="177">
        <v>597</v>
      </c>
      <c r="B602" s="175" t="s">
        <v>2839</v>
      </c>
      <c r="C602" s="175" t="s">
        <v>2838</v>
      </c>
      <c r="D602" s="175" t="s">
        <v>504</v>
      </c>
      <c r="E602" s="175" t="s">
        <v>839</v>
      </c>
      <c r="F602" s="179">
        <v>18017800</v>
      </c>
      <c r="G602" s="178">
        <f t="shared" si="9"/>
        <v>12781070.5724</v>
      </c>
      <c r="H602" s="175" t="s">
        <v>1114</v>
      </c>
      <c r="I602" s="175" t="s">
        <v>1201</v>
      </c>
      <c r="J602" s="175" t="s">
        <v>612</v>
      </c>
      <c r="K602" s="175" t="s">
        <v>700</v>
      </c>
    </row>
    <row r="603" spans="1:11" ht="12.75">
      <c r="A603" s="177">
        <v>598</v>
      </c>
      <c r="B603" s="175" t="s">
        <v>2837</v>
      </c>
      <c r="C603" s="175" t="s">
        <v>2836</v>
      </c>
      <c r="D603" s="175" t="s">
        <v>504</v>
      </c>
      <c r="E603" s="175" t="s">
        <v>839</v>
      </c>
      <c r="F603" s="179">
        <v>18013900</v>
      </c>
      <c r="G603" s="178">
        <f t="shared" si="9"/>
        <v>12778304.076200001</v>
      </c>
      <c r="H603" s="175" t="s">
        <v>1114</v>
      </c>
      <c r="I603" s="175" t="s">
        <v>1201</v>
      </c>
      <c r="J603" s="175" t="s">
        <v>541</v>
      </c>
      <c r="K603" s="175" t="s">
        <v>542</v>
      </c>
    </row>
    <row r="604" spans="1:11" ht="12.75">
      <c r="A604" s="177">
        <v>599</v>
      </c>
      <c r="B604" s="175" t="s">
        <v>2835</v>
      </c>
      <c r="C604" s="175" t="s">
        <v>2834</v>
      </c>
      <c r="D604" s="175" t="s">
        <v>504</v>
      </c>
      <c r="E604" s="175" t="s">
        <v>839</v>
      </c>
      <c r="F604" s="179">
        <v>18008600</v>
      </c>
      <c r="G604" s="178">
        <f t="shared" si="9"/>
        <v>12774544.4788</v>
      </c>
      <c r="H604" s="175" t="s">
        <v>1114</v>
      </c>
      <c r="I604" s="175" t="s">
        <v>1201</v>
      </c>
      <c r="J604" s="175" t="s">
        <v>541</v>
      </c>
      <c r="K604" s="175" t="s">
        <v>603</v>
      </c>
    </row>
    <row r="605" spans="1:11" ht="12.75">
      <c r="A605" s="177">
        <v>600</v>
      </c>
      <c r="B605" s="175" t="s">
        <v>2833</v>
      </c>
      <c r="C605" s="175" t="s">
        <v>2832</v>
      </c>
      <c r="D605" s="175" t="s">
        <v>504</v>
      </c>
      <c r="E605" s="175" t="s">
        <v>839</v>
      </c>
      <c r="F605" s="179">
        <v>17937300</v>
      </c>
      <c r="G605" s="178">
        <f t="shared" si="9"/>
        <v>12723967.253400002</v>
      </c>
      <c r="H605" s="175" t="s">
        <v>1114</v>
      </c>
      <c r="I605" s="175" t="s">
        <v>2053</v>
      </c>
      <c r="J605" s="175" t="s">
        <v>884</v>
      </c>
      <c r="K605" s="175" t="s">
        <v>1944</v>
      </c>
    </row>
    <row r="606" spans="1:11" ht="12.75">
      <c r="A606" s="177">
        <v>601</v>
      </c>
      <c r="B606" s="175" t="s">
        <v>2831</v>
      </c>
      <c r="C606" s="175" t="s">
        <v>2830</v>
      </c>
      <c r="D606" s="175" t="s">
        <v>504</v>
      </c>
      <c r="E606" s="175" t="s">
        <v>839</v>
      </c>
      <c r="F606" s="179">
        <v>17911400</v>
      </c>
      <c r="G606" s="178">
        <f t="shared" si="9"/>
        <v>12705594.8812</v>
      </c>
      <c r="H606" s="175" t="s">
        <v>1114</v>
      </c>
      <c r="I606" s="175" t="s">
        <v>1201</v>
      </c>
      <c r="J606" s="175" t="s">
        <v>541</v>
      </c>
      <c r="K606" s="175" t="s">
        <v>542</v>
      </c>
    </row>
    <row r="607" spans="1:11" ht="12.75">
      <c r="A607" s="177">
        <v>602</v>
      </c>
      <c r="B607" s="175" t="s">
        <v>2829</v>
      </c>
      <c r="C607" s="175" t="s">
        <v>2828</v>
      </c>
      <c r="D607" s="175" t="s">
        <v>504</v>
      </c>
      <c r="E607" s="175" t="s">
        <v>839</v>
      </c>
      <c r="F607" s="179">
        <v>17796000</v>
      </c>
      <c r="G607" s="178">
        <f t="shared" si="9"/>
        <v>12623734.968</v>
      </c>
      <c r="H607" s="175" t="s">
        <v>1114</v>
      </c>
      <c r="I607" s="175" t="s">
        <v>891</v>
      </c>
      <c r="J607" s="175" t="s">
        <v>884</v>
      </c>
      <c r="K607" s="175" t="s">
        <v>1944</v>
      </c>
    </row>
    <row r="608" spans="1:11" ht="12.75">
      <c r="A608" s="177">
        <v>603</v>
      </c>
      <c r="B608" s="175" t="s">
        <v>2827</v>
      </c>
      <c r="C608" s="175" t="s">
        <v>2826</v>
      </c>
      <c r="D608" s="175" t="s">
        <v>504</v>
      </c>
      <c r="E608" s="175" t="s">
        <v>839</v>
      </c>
      <c r="F608" s="179">
        <v>17794900</v>
      </c>
      <c r="G608" s="178">
        <f t="shared" si="9"/>
        <v>12622954.6742</v>
      </c>
      <c r="H608" s="175" t="s">
        <v>1114</v>
      </c>
      <c r="I608" s="175" t="s">
        <v>1201</v>
      </c>
      <c r="J608" s="175" t="s">
        <v>541</v>
      </c>
      <c r="K608" s="175" t="s">
        <v>603</v>
      </c>
    </row>
    <row r="609" spans="1:11" ht="12.75">
      <c r="A609" s="177">
        <v>604</v>
      </c>
      <c r="B609" s="175" t="s">
        <v>2825</v>
      </c>
      <c r="C609" s="175" t="s">
        <v>2824</v>
      </c>
      <c r="D609" s="175" t="s">
        <v>504</v>
      </c>
      <c r="E609" s="175" t="s">
        <v>839</v>
      </c>
      <c r="F609" s="179">
        <v>17733400</v>
      </c>
      <c r="G609" s="178">
        <f t="shared" si="9"/>
        <v>12579329.157200001</v>
      </c>
      <c r="H609" s="175" t="s">
        <v>1114</v>
      </c>
      <c r="I609" s="175" t="s">
        <v>891</v>
      </c>
      <c r="J609" s="175" t="s">
        <v>541</v>
      </c>
      <c r="K609" s="175" t="s">
        <v>603</v>
      </c>
    </row>
    <row r="610" spans="1:11" ht="12.75">
      <c r="A610" s="177">
        <v>605</v>
      </c>
      <c r="B610" s="175" t="s">
        <v>2823</v>
      </c>
      <c r="C610" s="175" t="s">
        <v>2822</v>
      </c>
      <c r="D610" s="175" t="s">
        <v>504</v>
      </c>
      <c r="E610" s="175" t="s">
        <v>839</v>
      </c>
      <c r="F610" s="179">
        <v>17632500</v>
      </c>
      <c r="G610" s="178">
        <f t="shared" si="9"/>
        <v>12507754.935</v>
      </c>
      <c r="H610" s="175" t="s">
        <v>1114</v>
      </c>
      <c r="I610" s="175" t="s">
        <v>891</v>
      </c>
      <c r="J610" s="175" t="s">
        <v>541</v>
      </c>
      <c r="K610" s="175" t="s">
        <v>542</v>
      </c>
    </row>
    <row r="611" spans="1:11" ht="12.75">
      <c r="A611" s="177">
        <v>606</v>
      </c>
      <c r="B611" s="175" t="s">
        <v>2821</v>
      </c>
      <c r="C611" s="175" t="s">
        <v>2820</v>
      </c>
      <c r="D611" s="175" t="s">
        <v>504</v>
      </c>
      <c r="E611" s="175" t="s">
        <v>839</v>
      </c>
      <c r="F611" s="179">
        <v>17548400</v>
      </c>
      <c r="G611" s="178">
        <f t="shared" si="9"/>
        <v>12448097.9272</v>
      </c>
      <c r="H611" s="175" t="s">
        <v>1114</v>
      </c>
      <c r="I611" s="175" t="s">
        <v>1201</v>
      </c>
      <c r="J611" s="175" t="s">
        <v>541</v>
      </c>
      <c r="K611" s="175" t="s">
        <v>542</v>
      </c>
    </row>
    <row r="612" spans="1:11" ht="12.75">
      <c r="A612" s="177">
        <v>607</v>
      </c>
      <c r="B612" s="175" t="s">
        <v>2819</v>
      </c>
      <c r="C612" s="175" t="s">
        <v>2818</v>
      </c>
      <c r="D612" s="175" t="s">
        <v>504</v>
      </c>
      <c r="E612" s="175" t="s">
        <v>839</v>
      </c>
      <c r="F612" s="179">
        <v>17539400</v>
      </c>
      <c r="G612" s="178">
        <f t="shared" si="9"/>
        <v>12441713.705200002</v>
      </c>
      <c r="H612" s="175" t="s">
        <v>1114</v>
      </c>
      <c r="I612" s="175" t="s">
        <v>891</v>
      </c>
      <c r="J612" s="175" t="s">
        <v>541</v>
      </c>
      <c r="K612" s="175" t="s">
        <v>542</v>
      </c>
    </row>
    <row r="613" spans="1:11" ht="12.75">
      <c r="A613" s="177">
        <v>608</v>
      </c>
      <c r="B613" s="175" t="s">
        <v>2817</v>
      </c>
      <c r="C613" s="175" t="s">
        <v>2816</v>
      </c>
      <c r="D613" s="175" t="s">
        <v>504</v>
      </c>
      <c r="E613" s="175" t="s">
        <v>839</v>
      </c>
      <c r="F613" s="179">
        <v>17425500</v>
      </c>
      <c r="G613" s="178">
        <f t="shared" si="9"/>
        <v>12360917.829</v>
      </c>
      <c r="H613" s="175" t="s">
        <v>1114</v>
      </c>
      <c r="I613" s="175" t="s">
        <v>1201</v>
      </c>
      <c r="J613" s="175" t="s">
        <v>541</v>
      </c>
      <c r="K613" s="175" t="s">
        <v>603</v>
      </c>
    </row>
    <row r="614" spans="1:11" ht="12.75">
      <c r="A614" s="177">
        <v>609</v>
      </c>
      <c r="B614" s="175" t="s">
        <v>2815</v>
      </c>
      <c r="C614" s="175" t="s">
        <v>2814</v>
      </c>
      <c r="D614" s="175" t="s">
        <v>504</v>
      </c>
      <c r="E614" s="175" t="s">
        <v>839</v>
      </c>
      <c r="F614" s="179">
        <v>17317000</v>
      </c>
      <c r="G614" s="178">
        <f t="shared" si="9"/>
        <v>12283952.486000001</v>
      </c>
      <c r="H614" s="175" t="s">
        <v>1114</v>
      </c>
      <c r="I614" s="175" t="s">
        <v>1201</v>
      </c>
      <c r="J614" s="175" t="s">
        <v>541</v>
      </c>
      <c r="K614" s="175" t="s">
        <v>571</v>
      </c>
    </row>
    <row r="615" spans="1:11" ht="12.75">
      <c r="A615" s="177">
        <v>610</v>
      </c>
      <c r="B615" s="175" t="s">
        <v>2813</v>
      </c>
      <c r="C615" s="175" t="s">
        <v>2812</v>
      </c>
      <c r="D615" s="175" t="s">
        <v>504</v>
      </c>
      <c r="E615" s="175" t="s">
        <v>839</v>
      </c>
      <c r="F615" s="179">
        <v>17309500</v>
      </c>
      <c r="G615" s="178">
        <f t="shared" si="9"/>
        <v>12278632.301</v>
      </c>
      <c r="H615" s="175" t="s">
        <v>1114</v>
      </c>
      <c r="I615" s="175" t="s">
        <v>891</v>
      </c>
      <c r="J615" s="175" t="s">
        <v>612</v>
      </c>
      <c r="K615" s="175" t="s">
        <v>700</v>
      </c>
    </row>
    <row r="616" spans="1:11" ht="12.75">
      <c r="A616" s="177">
        <v>611</v>
      </c>
      <c r="B616" s="175" t="s">
        <v>2811</v>
      </c>
      <c r="C616" s="175" t="s">
        <v>2810</v>
      </c>
      <c r="D616" s="175" t="s">
        <v>504</v>
      </c>
      <c r="E616" s="175" t="s">
        <v>839</v>
      </c>
      <c r="F616" s="179">
        <v>17299400</v>
      </c>
      <c r="G616" s="178">
        <f t="shared" si="9"/>
        <v>12271467.785200002</v>
      </c>
      <c r="H616" s="175" t="s">
        <v>1114</v>
      </c>
      <c r="I616" s="175" t="s">
        <v>1201</v>
      </c>
      <c r="J616" s="175" t="s">
        <v>541</v>
      </c>
      <c r="K616" s="175" t="s">
        <v>603</v>
      </c>
    </row>
    <row r="617" spans="1:11" ht="12.75">
      <c r="A617" s="177">
        <v>612</v>
      </c>
      <c r="B617" s="175" t="s">
        <v>2809</v>
      </c>
      <c r="C617" s="175" t="s">
        <v>2808</v>
      </c>
      <c r="D617" s="175" t="s">
        <v>504</v>
      </c>
      <c r="E617" s="175" t="s">
        <v>839</v>
      </c>
      <c r="F617" s="179">
        <v>17291700</v>
      </c>
      <c r="G617" s="178">
        <f t="shared" si="9"/>
        <v>12266005.728600001</v>
      </c>
      <c r="H617" s="175" t="s">
        <v>1114</v>
      </c>
      <c r="I617" s="175" t="s">
        <v>891</v>
      </c>
      <c r="J617" s="175" t="s">
        <v>541</v>
      </c>
      <c r="K617" s="175" t="s">
        <v>603</v>
      </c>
    </row>
    <row r="618" spans="1:11" ht="12.75">
      <c r="A618" s="177">
        <v>613</v>
      </c>
      <c r="B618" s="175" t="s">
        <v>2807</v>
      </c>
      <c r="C618" s="175" t="s">
        <v>2806</v>
      </c>
      <c r="D618" s="175" t="s">
        <v>504</v>
      </c>
      <c r="E618" s="175" t="s">
        <v>839</v>
      </c>
      <c r="F618" s="179">
        <v>17217000</v>
      </c>
      <c r="G618" s="178">
        <f t="shared" si="9"/>
        <v>12213016.686</v>
      </c>
      <c r="H618" s="175" t="s">
        <v>1114</v>
      </c>
      <c r="I618" s="175" t="s">
        <v>1201</v>
      </c>
      <c r="J618" s="175" t="s">
        <v>541</v>
      </c>
      <c r="K618" s="175" t="s">
        <v>542</v>
      </c>
    </row>
    <row r="619" spans="1:11" ht="12.75">
      <c r="A619" s="177">
        <v>614</v>
      </c>
      <c r="B619" s="175" t="s">
        <v>2805</v>
      </c>
      <c r="C619" s="175" t="s">
        <v>2804</v>
      </c>
      <c r="D619" s="175" t="s">
        <v>504</v>
      </c>
      <c r="E619" s="175" t="s">
        <v>839</v>
      </c>
      <c r="F619" s="179">
        <v>17194800</v>
      </c>
      <c r="G619" s="178">
        <f t="shared" si="9"/>
        <v>12197268.9384</v>
      </c>
      <c r="H619" s="175" t="s">
        <v>1114</v>
      </c>
      <c r="I619" s="175" t="s">
        <v>1201</v>
      </c>
      <c r="J619" s="175" t="s">
        <v>541</v>
      </c>
      <c r="K619" s="175" t="s">
        <v>542</v>
      </c>
    </row>
    <row r="620" spans="1:11" ht="12.75">
      <c r="A620" s="177">
        <v>615</v>
      </c>
      <c r="B620" s="175" t="s">
        <v>2803</v>
      </c>
      <c r="C620" s="175" t="s">
        <v>3046</v>
      </c>
      <c r="D620" s="175" t="s">
        <v>504</v>
      </c>
      <c r="E620" s="175" t="s">
        <v>839</v>
      </c>
      <c r="F620" s="179">
        <v>17147500</v>
      </c>
      <c r="G620" s="178">
        <f t="shared" si="9"/>
        <v>12163716.305000002</v>
      </c>
      <c r="H620" s="175" t="s">
        <v>1114</v>
      </c>
      <c r="I620" s="175" t="s">
        <v>891</v>
      </c>
      <c r="J620" s="175" t="s">
        <v>541</v>
      </c>
      <c r="K620" s="175" t="s">
        <v>498</v>
      </c>
    </row>
    <row r="621" spans="1:11" ht="12.75">
      <c r="A621" s="177">
        <v>616</v>
      </c>
      <c r="B621" s="175" t="s">
        <v>3045</v>
      </c>
      <c r="C621" s="175" t="s">
        <v>3044</v>
      </c>
      <c r="D621" s="175" t="s">
        <v>504</v>
      </c>
      <c r="E621" s="175" t="s">
        <v>839</v>
      </c>
      <c r="F621" s="179">
        <v>17124000</v>
      </c>
      <c r="G621" s="178">
        <f t="shared" si="9"/>
        <v>12147046.392</v>
      </c>
      <c r="H621" s="175" t="s">
        <v>1114</v>
      </c>
      <c r="I621" s="175" t="s">
        <v>1201</v>
      </c>
      <c r="J621" s="175" t="s">
        <v>541</v>
      </c>
      <c r="K621" s="175" t="s">
        <v>542</v>
      </c>
    </row>
    <row r="622" spans="1:11" ht="12.75">
      <c r="A622" s="177">
        <v>617</v>
      </c>
      <c r="B622" s="175" t="s">
        <v>3043</v>
      </c>
      <c r="C622" s="175" t="s">
        <v>3042</v>
      </c>
      <c r="D622" s="175" t="s">
        <v>504</v>
      </c>
      <c r="E622" s="175" t="s">
        <v>839</v>
      </c>
      <c r="F622" s="179">
        <v>16825800</v>
      </c>
      <c r="G622" s="178">
        <f t="shared" si="9"/>
        <v>11935515.8364</v>
      </c>
      <c r="H622" s="175" t="s">
        <v>1114</v>
      </c>
      <c r="I622" s="175" t="s">
        <v>1201</v>
      </c>
      <c r="J622" s="175" t="s">
        <v>541</v>
      </c>
      <c r="K622" s="175" t="s">
        <v>542</v>
      </c>
    </row>
    <row r="623" spans="1:11" ht="12.75">
      <c r="A623" s="177">
        <v>618</v>
      </c>
      <c r="B623" s="175" t="s">
        <v>3041</v>
      </c>
      <c r="C623" s="175" t="s">
        <v>3040</v>
      </c>
      <c r="D623" s="175" t="s">
        <v>504</v>
      </c>
      <c r="E623" s="175" t="s">
        <v>839</v>
      </c>
      <c r="F623" s="179">
        <v>16727800</v>
      </c>
      <c r="G623" s="178">
        <f t="shared" si="9"/>
        <v>11865998.752400002</v>
      </c>
      <c r="H623" s="175" t="s">
        <v>1114</v>
      </c>
      <c r="I623" s="175" t="s">
        <v>1201</v>
      </c>
      <c r="J623" s="175" t="s">
        <v>541</v>
      </c>
      <c r="K623" s="175" t="s">
        <v>542</v>
      </c>
    </row>
    <row r="624" spans="1:11" ht="12.75">
      <c r="A624" s="177">
        <v>619</v>
      </c>
      <c r="B624" s="175" t="s">
        <v>3039</v>
      </c>
      <c r="C624" s="175" t="s">
        <v>2795</v>
      </c>
      <c r="D624" s="175" t="s">
        <v>504</v>
      </c>
      <c r="E624" s="175" t="s">
        <v>839</v>
      </c>
      <c r="F624" s="179">
        <v>16711399</v>
      </c>
      <c r="G624" s="178">
        <f t="shared" si="9"/>
        <v>11854364.571842</v>
      </c>
      <c r="H624" s="175" t="s">
        <v>1114</v>
      </c>
      <c r="I624" s="175" t="s">
        <v>1201</v>
      </c>
      <c r="J624" s="175" t="s">
        <v>884</v>
      </c>
      <c r="K624" s="175" t="s">
        <v>1944</v>
      </c>
    </row>
    <row r="625" spans="1:11" ht="12.75">
      <c r="A625" s="177">
        <v>620</v>
      </c>
      <c r="B625" s="175" t="s">
        <v>2794</v>
      </c>
      <c r="C625" s="175" t="s">
        <v>2793</v>
      </c>
      <c r="D625" s="175" t="s">
        <v>504</v>
      </c>
      <c r="E625" s="175" t="s">
        <v>839</v>
      </c>
      <c r="F625" s="179">
        <v>16677200</v>
      </c>
      <c r="G625" s="178">
        <f t="shared" si="9"/>
        <v>11830105.2376</v>
      </c>
      <c r="H625" s="175" t="s">
        <v>1114</v>
      </c>
      <c r="I625" s="175" t="s">
        <v>1201</v>
      </c>
      <c r="J625" s="175" t="s">
        <v>541</v>
      </c>
      <c r="K625" s="175" t="s">
        <v>542</v>
      </c>
    </row>
    <row r="626" spans="1:11" ht="12.75">
      <c r="A626" s="177">
        <v>621</v>
      </c>
      <c r="B626" s="175" t="s">
        <v>2792</v>
      </c>
      <c r="C626" s="175" t="s">
        <v>2791</v>
      </c>
      <c r="D626" s="175" t="s">
        <v>504</v>
      </c>
      <c r="E626" s="175" t="s">
        <v>839</v>
      </c>
      <c r="F626" s="179">
        <v>16599001</v>
      </c>
      <c r="G626" s="178">
        <f t="shared" si="9"/>
        <v>11774634.151358001</v>
      </c>
      <c r="H626" s="175" t="s">
        <v>1114</v>
      </c>
      <c r="I626" s="175" t="s">
        <v>1201</v>
      </c>
      <c r="J626" s="175" t="s">
        <v>541</v>
      </c>
      <c r="K626" s="175" t="s">
        <v>603</v>
      </c>
    </row>
    <row r="627" spans="1:11" ht="12.75">
      <c r="A627" s="177">
        <v>622</v>
      </c>
      <c r="B627" s="175" t="s">
        <v>2790</v>
      </c>
      <c r="C627" s="175" t="s">
        <v>2789</v>
      </c>
      <c r="D627" s="175" t="s">
        <v>504</v>
      </c>
      <c r="E627" s="175" t="s">
        <v>839</v>
      </c>
      <c r="F627" s="179">
        <v>16524000</v>
      </c>
      <c r="G627" s="178">
        <f t="shared" si="9"/>
        <v>11721431.592</v>
      </c>
      <c r="H627" s="175" t="s">
        <v>1114</v>
      </c>
      <c r="I627" s="175" t="s">
        <v>1201</v>
      </c>
      <c r="J627" s="175" t="s">
        <v>884</v>
      </c>
      <c r="K627" s="175" t="s">
        <v>1944</v>
      </c>
    </row>
    <row r="628" spans="1:11" ht="12.75">
      <c r="A628" s="177">
        <v>623</v>
      </c>
      <c r="B628" s="175" t="s">
        <v>2788</v>
      </c>
      <c r="C628" s="175" t="s">
        <v>2787</v>
      </c>
      <c r="D628" s="175" t="s">
        <v>504</v>
      </c>
      <c r="E628" s="175" t="s">
        <v>839</v>
      </c>
      <c r="F628" s="179">
        <v>16483299</v>
      </c>
      <c r="G628" s="178">
        <f t="shared" si="9"/>
        <v>11692560.012042</v>
      </c>
      <c r="H628" s="175" t="s">
        <v>1114</v>
      </c>
      <c r="I628" s="175" t="s">
        <v>1201</v>
      </c>
      <c r="J628" s="175" t="s">
        <v>541</v>
      </c>
      <c r="K628" s="175" t="s">
        <v>542</v>
      </c>
    </row>
    <row r="629" spans="1:11" ht="12.75">
      <c r="A629" s="177">
        <v>624</v>
      </c>
      <c r="B629" s="175" t="s">
        <v>2786</v>
      </c>
      <c r="C629" s="175" t="s">
        <v>2785</v>
      </c>
      <c r="D629" s="175" t="s">
        <v>504</v>
      </c>
      <c r="E629" s="175" t="s">
        <v>839</v>
      </c>
      <c r="F629" s="179">
        <v>16474300</v>
      </c>
      <c r="G629" s="178">
        <f t="shared" si="9"/>
        <v>11686176.499400001</v>
      </c>
      <c r="H629" s="175" t="s">
        <v>1114</v>
      </c>
      <c r="I629" s="175" t="s">
        <v>1201</v>
      </c>
      <c r="J629" s="175" t="s">
        <v>884</v>
      </c>
      <c r="K629" s="175" t="s">
        <v>1944</v>
      </c>
    </row>
    <row r="630" spans="1:11" ht="12.75">
      <c r="A630" s="177">
        <v>625</v>
      </c>
      <c r="B630" s="175" t="s">
        <v>2784</v>
      </c>
      <c r="C630" s="175" t="s">
        <v>2783</v>
      </c>
      <c r="D630" s="175" t="s">
        <v>504</v>
      </c>
      <c r="E630" s="175" t="s">
        <v>839</v>
      </c>
      <c r="F630" s="179">
        <v>16353500</v>
      </c>
      <c r="G630" s="178">
        <f t="shared" si="9"/>
        <v>11600486.053000001</v>
      </c>
      <c r="H630" s="175" t="s">
        <v>1114</v>
      </c>
      <c r="I630" s="175" t="s">
        <v>1201</v>
      </c>
      <c r="J630" s="175" t="s">
        <v>541</v>
      </c>
      <c r="K630" s="175" t="s">
        <v>542</v>
      </c>
    </row>
    <row r="631" spans="1:11" ht="12.75">
      <c r="A631" s="177">
        <v>626</v>
      </c>
      <c r="B631" s="175" t="s">
        <v>2782</v>
      </c>
      <c r="C631" s="175" t="s">
        <v>2781</v>
      </c>
      <c r="D631" s="175" t="s">
        <v>504</v>
      </c>
      <c r="E631" s="175" t="s">
        <v>839</v>
      </c>
      <c r="F631" s="179">
        <v>16208200</v>
      </c>
      <c r="G631" s="178">
        <f t="shared" si="9"/>
        <v>11497416.3356</v>
      </c>
      <c r="H631" s="175" t="s">
        <v>1114</v>
      </c>
      <c r="I631" s="175" t="s">
        <v>1201</v>
      </c>
      <c r="J631" s="175" t="s">
        <v>541</v>
      </c>
      <c r="K631" s="175" t="s">
        <v>542</v>
      </c>
    </row>
    <row r="632" spans="1:11" ht="12.75">
      <c r="A632" s="177">
        <v>627</v>
      </c>
      <c r="B632" s="175" t="s">
        <v>2780</v>
      </c>
      <c r="C632" s="175" t="s">
        <v>2537</v>
      </c>
      <c r="D632" s="175" t="s">
        <v>504</v>
      </c>
      <c r="E632" s="175" t="s">
        <v>839</v>
      </c>
      <c r="F632" s="179">
        <v>16162399</v>
      </c>
      <c r="G632" s="178">
        <f t="shared" si="9"/>
        <v>11464927.029842</v>
      </c>
      <c r="H632" s="175" t="s">
        <v>1114</v>
      </c>
      <c r="I632" s="175" t="s">
        <v>1201</v>
      </c>
      <c r="J632" s="175" t="s">
        <v>541</v>
      </c>
      <c r="K632" s="175" t="s">
        <v>542</v>
      </c>
    </row>
    <row r="633" spans="1:11" ht="12.75">
      <c r="A633" s="177">
        <v>628</v>
      </c>
      <c r="B633" s="175" t="s">
        <v>2536</v>
      </c>
      <c r="C633" s="175" t="s">
        <v>2535</v>
      </c>
      <c r="D633" s="175" t="s">
        <v>504</v>
      </c>
      <c r="E633" s="175" t="s">
        <v>839</v>
      </c>
      <c r="F633" s="179">
        <v>16122900</v>
      </c>
      <c r="G633" s="178">
        <f t="shared" si="9"/>
        <v>11436908.0982</v>
      </c>
      <c r="H633" s="175" t="s">
        <v>1114</v>
      </c>
      <c r="I633" s="175" t="s">
        <v>1201</v>
      </c>
      <c r="J633" s="175" t="s">
        <v>541</v>
      </c>
      <c r="K633" s="175" t="s">
        <v>603</v>
      </c>
    </row>
    <row r="634" spans="1:11" ht="12.75">
      <c r="A634" s="177">
        <v>629</v>
      </c>
      <c r="B634" s="175" t="s">
        <v>2534</v>
      </c>
      <c r="C634" s="175" t="s">
        <v>2533</v>
      </c>
      <c r="D634" s="175" t="s">
        <v>504</v>
      </c>
      <c r="E634" s="175" t="s">
        <v>839</v>
      </c>
      <c r="F634" s="179">
        <v>16044600</v>
      </c>
      <c r="G634" s="178">
        <f t="shared" si="9"/>
        <v>11381365.3668</v>
      </c>
      <c r="H634" s="175" t="s">
        <v>1114</v>
      </c>
      <c r="I634" s="175" t="s">
        <v>891</v>
      </c>
      <c r="J634" s="175" t="s">
        <v>884</v>
      </c>
      <c r="K634" s="175" t="s">
        <v>1944</v>
      </c>
    </row>
    <row r="635" spans="1:11" ht="12.75">
      <c r="A635" s="177">
        <v>630</v>
      </c>
      <c r="B635" s="175" t="s">
        <v>2532</v>
      </c>
      <c r="C635" s="175" t="s">
        <v>2531</v>
      </c>
      <c r="D635" s="175" t="s">
        <v>504</v>
      </c>
      <c r="E635" s="175" t="s">
        <v>839</v>
      </c>
      <c r="F635" s="179">
        <v>15906600</v>
      </c>
      <c r="G635" s="178">
        <f t="shared" si="9"/>
        <v>11283473.9628</v>
      </c>
      <c r="H635" s="175" t="s">
        <v>1114</v>
      </c>
      <c r="I635" s="175" t="s">
        <v>1201</v>
      </c>
      <c r="J635" s="175" t="s">
        <v>541</v>
      </c>
      <c r="K635" s="175" t="s">
        <v>542</v>
      </c>
    </row>
    <row r="636" spans="1:11" ht="12.75">
      <c r="A636" s="177">
        <v>631</v>
      </c>
      <c r="B636" s="175" t="s">
        <v>2530</v>
      </c>
      <c r="C636" s="175" t="s">
        <v>2529</v>
      </c>
      <c r="D636" s="175" t="s">
        <v>504</v>
      </c>
      <c r="E636" s="175" t="s">
        <v>839</v>
      </c>
      <c r="F636" s="179">
        <v>15886400</v>
      </c>
      <c r="G636" s="178">
        <f t="shared" si="9"/>
        <v>11269144.931200001</v>
      </c>
      <c r="H636" s="175" t="s">
        <v>1114</v>
      </c>
      <c r="I636" s="175" t="s">
        <v>1201</v>
      </c>
      <c r="J636" s="175" t="s">
        <v>541</v>
      </c>
      <c r="K636" s="175" t="s">
        <v>542</v>
      </c>
    </row>
    <row r="637" spans="1:11" ht="12.75">
      <c r="A637" s="177">
        <v>632</v>
      </c>
      <c r="B637" s="175" t="s">
        <v>2528</v>
      </c>
      <c r="C637" s="175" t="s">
        <v>2527</v>
      </c>
      <c r="D637" s="175" t="s">
        <v>504</v>
      </c>
      <c r="E637" s="175" t="s">
        <v>839</v>
      </c>
      <c r="F637" s="179">
        <v>15855000</v>
      </c>
      <c r="G637" s="178">
        <f t="shared" si="9"/>
        <v>11246871.09</v>
      </c>
      <c r="H637" s="175" t="s">
        <v>1114</v>
      </c>
      <c r="I637" s="175" t="s">
        <v>1201</v>
      </c>
      <c r="J637" s="175" t="s">
        <v>884</v>
      </c>
      <c r="K637" s="175" t="s">
        <v>1944</v>
      </c>
    </row>
    <row r="638" spans="1:11" ht="12.75">
      <c r="A638" s="177">
        <v>633</v>
      </c>
      <c r="B638" s="175" t="s">
        <v>2526</v>
      </c>
      <c r="C638" s="175" t="s">
        <v>2525</v>
      </c>
      <c r="D638" s="175" t="s">
        <v>504</v>
      </c>
      <c r="E638" s="175" t="s">
        <v>839</v>
      </c>
      <c r="F638" s="179">
        <v>15813900</v>
      </c>
      <c r="G638" s="178">
        <f t="shared" si="9"/>
        <v>11217716.476200001</v>
      </c>
      <c r="H638" s="175" t="s">
        <v>1114</v>
      </c>
      <c r="I638" s="175" t="s">
        <v>1201</v>
      </c>
      <c r="J638" s="175" t="s">
        <v>541</v>
      </c>
      <c r="K638" s="175" t="s">
        <v>542</v>
      </c>
    </row>
    <row r="639" spans="1:11" ht="12.75">
      <c r="A639" s="177">
        <v>634</v>
      </c>
      <c r="B639" s="175" t="s">
        <v>2524</v>
      </c>
      <c r="C639" s="175" t="s">
        <v>2523</v>
      </c>
      <c r="D639" s="175" t="s">
        <v>504</v>
      </c>
      <c r="E639" s="175" t="s">
        <v>839</v>
      </c>
      <c r="F639" s="179">
        <v>15796700</v>
      </c>
      <c r="G639" s="178">
        <f t="shared" si="9"/>
        <v>11205515.5186</v>
      </c>
      <c r="H639" s="175" t="s">
        <v>1114</v>
      </c>
      <c r="I639" s="175" t="s">
        <v>1201</v>
      </c>
      <c r="J639" s="175" t="s">
        <v>541</v>
      </c>
      <c r="K639" s="175" t="s">
        <v>603</v>
      </c>
    </row>
    <row r="640" spans="1:11" ht="12.75">
      <c r="A640" s="177">
        <v>635</v>
      </c>
      <c r="B640" s="175" t="s">
        <v>2522</v>
      </c>
      <c r="C640" s="175" t="s">
        <v>2521</v>
      </c>
      <c r="D640" s="175" t="s">
        <v>504</v>
      </c>
      <c r="E640" s="175" t="s">
        <v>839</v>
      </c>
      <c r="F640" s="179">
        <v>15785000</v>
      </c>
      <c r="G640" s="178">
        <f t="shared" si="9"/>
        <v>11197216.030000001</v>
      </c>
      <c r="H640" s="175" t="s">
        <v>1114</v>
      </c>
      <c r="I640" s="175" t="s">
        <v>2053</v>
      </c>
      <c r="J640" s="175" t="s">
        <v>541</v>
      </c>
      <c r="K640" s="175" t="s">
        <v>542</v>
      </c>
    </row>
    <row r="641" spans="1:11" ht="12.75">
      <c r="A641" s="177">
        <v>636</v>
      </c>
      <c r="B641" s="175" t="s">
        <v>2520</v>
      </c>
      <c r="C641" s="175" t="s">
        <v>2519</v>
      </c>
      <c r="D641" s="175" t="s">
        <v>504</v>
      </c>
      <c r="E641" s="175" t="s">
        <v>839</v>
      </c>
      <c r="F641" s="179">
        <v>15754400</v>
      </c>
      <c r="G641" s="178">
        <f t="shared" si="9"/>
        <v>11175509.6752</v>
      </c>
      <c r="H641" s="175" t="s">
        <v>1114</v>
      </c>
      <c r="I641" s="175" t="s">
        <v>1201</v>
      </c>
      <c r="J641" s="175" t="s">
        <v>541</v>
      </c>
      <c r="K641" s="175" t="s">
        <v>603</v>
      </c>
    </row>
    <row r="642" spans="1:11" ht="12.75">
      <c r="A642" s="177">
        <v>637</v>
      </c>
      <c r="B642" s="175" t="s">
        <v>2518</v>
      </c>
      <c r="C642" s="175" t="s">
        <v>2517</v>
      </c>
      <c r="D642" s="175" t="s">
        <v>504</v>
      </c>
      <c r="E642" s="175" t="s">
        <v>839</v>
      </c>
      <c r="F642" s="179">
        <v>15672000</v>
      </c>
      <c r="G642" s="178">
        <f t="shared" si="9"/>
        <v>11117058.576000001</v>
      </c>
      <c r="H642" s="175" t="s">
        <v>1114</v>
      </c>
      <c r="I642" s="175" t="s">
        <v>891</v>
      </c>
      <c r="J642" s="175" t="s">
        <v>884</v>
      </c>
      <c r="K642" s="175" t="s">
        <v>1944</v>
      </c>
    </row>
    <row r="643" spans="1:11" ht="12.75">
      <c r="A643" s="177">
        <v>638</v>
      </c>
      <c r="B643" s="175" t="s">
        <v>2516</v>
      </c>
      <c r="C643" s="175" t="s">
        <v>2515</v>
      </c>
      <c r="D643" s="175" t="s">
        <v>504</v>
      </c>
      <c r="E643" s="175" t="s">
        <v>839</v>
      </c>
      <c r="F643" s="179">
        <v>15584100</v>
      </c>
      <c r="G643" s="178">
        <f t="shared" si="9"/>
        <v>11054706.0078</v>
      </c>
      <c r="H643" s="175" t="s">
        <v>1114</v>
      </c>
      <c r="I643" s="175" t="s">
        <v>1201</v>
      </c>
      <c r="J643" s="175" t="s">
        <v>884</v>
      </c>
      <c r="K643" s="175" t="s">
        <v>1944</v>
      </c>
    </row>
    <row r="644" spans="1:11" ht="12.75">
      <c r="A644" s="177">
        <v>639</v>
      </c>
      <c r="B644" s="175" t="s">
        <v>2514</v>
      </c>
      <c r="C644" s="175" t="s">
        <v>2513</v>
      </c>
      <c r="D644" s="175" t="s">
        <v>504</v>
      </c>
      <c r="E644" s="175" t="s">
        <v>839</v>
      </c>
      <c r="F644" s="179">
        <v>15535400</v>
      </c>
      <c r="G644" s="178">
        <f t="shared" si="9"/>
        <v>11020160.273200002</v>
      </c>
      <c r="H644" s="175" t="s">
        <v>1114</v>
      </c>
      <c r="I644" s="175" t="s">
        <v>891</v>
      </c>
      <c r="J644" s="175" t="s">
        <v>541</v>
      </c>
      <c r="K644" s="175" t="s">
        <v>542</v>
      </c>
    </row>
    <row r="645" spans="1:11" ht="12.75">
      <c r="A645" s="177">
        <v>640</v>
      </c>
      <c r="B645" s="175" t="s">
        <v>2512</v>
      </c>
      <c r="C645" s="175" t="s">
        <v>2511</v>
      </c>
      <c r="D645" s="175" t="s">
        <v>504</v>
      </c>
      <c r="E645" s="175" t="s">
        <v>839</v>
      </c>
      <c r="F645" s="179">
        <v>15534700</v>
      </c>
      <c r="G645" s="178">
        <f t="shared" si="9"/>
        <v>11019663.7226</v>
      </c>
      <c r="H645" s="175" t="s">
        <v>1114</v>
      </c>
      <c r="I645" s="175" t="s">
        <v>1201</v>
      </c>
      <c r="J645" s="175" t="s">
        <v>541</v>
      </c>
      <c r="K645" s="175" t="s">
        <v>542</v>
      </c>
    </row>
    <row r="646" spans="1:11" ht="12.75">
      <c r="A646" s="177">
        <v>641</v>
      </c>
      <c r="B646" s="175" t="s">
        <v>2510</v>
      </c>
      <c r="C646" s="175" t="s">
        <v>2509</v>
      </c>
      <c r="D646" s="175" t="s">
        <v>504</v>
      </c>
      <c r="E646" s="175" t="s">
        <v>839</v>
      </c>
      <c r="F646" s="179">
        <v>15521500</v>
      </c>
      <c r="G646" s="178">
        <f aca="true" t="shared" si="10" ref="G646:G709">F646*0.709358</f>
        <v>11010300.197</v>
      </c>
      <c r="H646" s="175" t="s">
        <v>1114</v>
      </c>
      <c r="I646" s="175" t="s">
        <v>891</v>
      </c>
      <c r="J646" s="175" t="s">
        <v>541</v>
      </c>
      <c r="K646" s="175" t="s">
        <v>603</v>
      </c>
    </row>
    <row r="647" spans="1:11" ht="12.75">
      <c r="A647" s="177">
        <v>642</v>
      </c>
      <c r="B647" s="175" t="s">
        <v>2508</v>
      </c>
      <c r="C647" s="175" t="s">
        <v>2507</v>
      </c>
      <c r="D647" s="175" t="s">
        <v>504</v>
      </c>
      <c r="E647" s="175" t="s">
        <v>839</v>
      </c>
      <c r="F647" s="179">
        <v>15504700</v>
      </c>
      <c r="G647" s="178">
        <f t="shared" si="10"/>
        <v>10998382.9826</v>
      </c>
      <c r="H647" s="175" t="s">
        <v>1114</v>
      </c>
      <c r="I647" s="175" t="s">
        <v>1201</v>
      </c>
      <c r="J647" s="175" t="s">
        <v>541</v>
      </c>
      <c r="K647" s="175" t="s">
        <v>603</v>
      </c>
    </row>
    <row r="648" spans="1:11" ht="12.75">
      <c r="A648" s="177">
        <v>643</v>
      </c>
      <c r="B648" s="175" t="s">
        <v>2506</v>
      </c>
      <c r="C648" s="175" t="s">
        <v>2505</v>
      </c>
      <c r="D648" s="175" t="s">
        <v>504</v>
      </c>
      <c r="E648" s="175" t="s">
        <v>839</v>
      </c>
      <c r="F648" s="179">
        <v>15480200</v>
      </c>
      <c r="G648" s="178">
        <f t="shared" si="10"/>
        <v>10981003.7116</v>
      </c>
      <c r="H648" s="175" t="s">
        <v>1114</v>
      </c>
      <c r="I648" s="175" t="s">
        <v>1201</v>
      </c>
      <c r="J648" s="175" t="s">
        <v>884</v>
      </c>
      <c r="K648" s="175" t="s">
        <v>1948</v>
      </c>
    </row>
    <row r="649" spans="1:11" ht="12.75">
      <c r="A649" s="177">
        <v>644</v>
      </c>
      <c r="B649" s="175" t="s">
        <v>2504</v>
      </c>
      <c r="C649" s="175" t="s">
        <v>2503</v>
      </c>
      <c r="D649" s="175" t="s">
        <v>504</v>
      </c>
      <c r="E649" s="175" t="s">
        <v>839</v>
      </c>
      <c r="F649" s="179">
        <v>15339300</v>
      </c>
      <c r="G649" s="178">
        <f t="shared" si="10"/>
        <v>10881055.169400001</v>
      </c>
      <c r="H649" s="175" t="s">
        <v>1114</v>
      </c>
      <c r="I649" s="175" t="s">
        <v>1201</v>
      </c>
      <c r="J649" s="175" t="s">
        <v>541</v>
      </c>
      <c r="K649" s="175" t="s">
        <v>542</v>
      </c>
    </row>
    <row r="650" spans="1:11" ht="12.75">
      <c r="A650" s="177">
        <v>645</v>
      </c>
      <c r="B650" s="175" t="s">
        <v>2502</v>
      </c>
      <c r="C650" s="175" t="s">
        <v>2501</v>
      </c>
      <c r="D650" s="175" t="s">
        <v>504</v>
      </c>
      <c r="E650" s="175" t="s">
        <v>839</v>
      </c>
      <c r="F650" s="179">
        <v>15333000</v>
      </c>
      <c r="G650" s="178">
        <f t="shared" si="10"/>
        <v>10876586.214000002</v>
      </c>
      <c r="H650" s="175" t="s">
        <v>1114</v>
      </c>
      <c r="I650" s="175" t="s">
        <v>1201</v>
      </c>
      <c r="J650" s="175" t="s">
        <v>541</v>
      </c>
      <c r="K650" s="175" t="s">
        <v>603</v>
      </c>
    </row>
    <row r="651" spans="1:11" ht="12.75">
      <c r="A651" s="177">
        <v>646</v>
      </c>
      <c r="B651" s="175" t="s">
        <v>2500</v>
      </c>
      <c r="C651" s="175" t="s">
        <v>2499</v>
      </c>
      <c r="D651" s="175" t="s">
        <v>504</v>
      </c>
      <c r="E651" s="175" t="s">
        <v>839</v>
      </c>
      <c r="F651" s="179">
        <v>15328600</v>
      </c>
      <c r="G651" s="178">
        <f t="shared" si="10"/>
        <v>10873465.038800001</v>
      </c>
      <c r="H651" s="175" t="s">
        <v>1114</v>
      </c>
      <c r="I651" s="175" t="s">
        <v>1201</v>
      </c>
      <c r="J651" s="175" t="s">
        <v>612</v>
      </c>
      <c r="K651" s="175" t="s">
        <v>700</v>
      </c>
    </row>
    <row r="652" spans="1:11" ht="12.75">
      <c r="A652" s="177">
        <v>647</v>
      </c>
      <c r="B652" s="175" t="s">
        <v>2498</v>
      </c>
      <c r="C652" s="175" t="s">
        <v>2497</v>
      </c>
      <c r="D652" s="175" t="s">
        <v>504</v>
      </c>
      <c r="E652" s="175" t="s">
        <v>839</v>
      </c>
      <c r="F652" s="179">
        <v>15316600</v>
      </c>
      <c r="G652" s="178">
        <f t="shared" si="10"/>
        <v>10864952.742800001</v>
      </c>
      <c r="H652" s="175" t="s">
        <v>1114</v>
      </c>
      <c r="I652" s="175" t="s">
        <v>1201</v>
      </c>
      <c r="J652" s="175" t="s">
        <v>541</v>
      </c>
      <c r="K652" s="175" t="s">
        <v>542</v>
      </c>
    </row>
    <row r="653" spans="1:11" ht="12.75">
      <c r="A653" s="177">
        <v>648</v>
      </c>
      <c r="B653" s="175" t="s">
        <v>2496</v>
      </c>
      <c r="C653" s="175" t="s">
        <v>2495</v>
      </c>
      <c r="D653" s="175" t="s">
        <v>504</v>
      </c>
      <c r="E653" s="175" t="s">
        <v>839</v>
      </c>
      <c r="F653" s="179">
        <v>15295000</v>
      </c>
      <c r="G653" s="178">
        <f t="shared" si="10"/>
        <v>10849630.610000001</v>
      </c>
      <c r="H653" s="175" t="s">
        <v>1114</v>
      </c>
      <c r="I653" s="175" t="s">
        <v>1201</v>
      </c>
      <c r="J653" s="175" t="s">
        <v>884</v>
      </c>
      <c r="K653" s="175" t="s">
        <v>1944</v>
      </c>
    </row>
    <row r="654" spans="1:11" ht="12.75">
      <c r="A654" s="177">
        <v>649</v>
      </c>
      <c r="B654" s="175" t="s">
        <v>2494</v>
      </c>
      <c r="C654" s="175" t="s">
        <v>2493</v>
      </c>
      <c r="D654" s="175" t="s">
        <v>504</v>
      </c>
      <c r="E654" s="175" t="s">
        <v>839</v>
      </c>
      <c r="F654" s="179">
        <v>15280600</v>
      </c>
      <c r="G654" s="178">
        <f t="shared" si="10"/>
        <v>10839415.8548</v>
      </c>
      <c r="H654" s="175" t="s">
        <v>1114</v>
      </c>
      <c r="I654" s="175" t="s">
        <v>1201</v>
      </c>
      <c r="J654" s="175" t="s">
        <v>541</v>
      </c>
      <c r="K654" s="175" t="s">
        <v>542</v>
      </c>
    </row>
    <row r="655" spans="1:11" ht="12.75">
      <c r="A655" s="177">
        <v>650</v>
      </c>
      <c r="B655" s="175" t="s">
        <v>2492</v>
      </c>
      <c r="C655" s="175" t="s">
        <v>2491</v>
      </c>
      <c r="D655" s="175" t="s">
        <v>504</v>
      </c>
      <c r="E655" s="175" t="s">
        <v>839</v>
      </c>
      <c r="F655" s="179">
        <v>15259100</v>
      </c>
      <c r="G655" s="178">
        <f t="shared" si="10"/>
        <v>10824164.6578</v>
      </c>
      <c r="H655" s="175" t="s">
        <v>1114</v>
      </c>
      <c r="I655" s="175" t="s">
        <v>1201</v>
      </c>
      <c r="J655" s="175" t="s">
        <v>541</v>
      </c>
      <c r="K655" s="175" t="s">
        <v>542</v>
      </c>
    </row>
    <row r="656" spans="1:11" ht="12.75">
      <c r="A656" s="177">
        <v>651</v>
      </c>
      <c r="B656" s="175" t="s">
        <v>2490</v>
      </c>
      <c r="C656" s="175" t="s">
        <v>2489</v>
      </c>
      <c r="D656" s="175" t="s">
        <v>504</v>
      </c>
      <c r="E656" s="175" t="s">
        <v>839</v>
      </c>
      <c r="F656" s="179">
        <v>15258600</v>
      </c>
      <c r="G656" s="178">
        <f t="shared" si="10"/>
        <v>10823809.9788</v>
      </c>
      <c r="H656" s="175" t="s">
        <v>1114</v>
      </c>
      <c r="I656" s="175" t="s">
        <v>1201</v>
      </c>
      <c r="J656" s="175" t="s">
        <v>541</v>
      </c>
      <c r="K656" s="175" t="s">
        <v>542</v>
      </c>
    </row>
    <row r="657" spans="1:11" ht="12.75">
      <c r="A657" s="177">
        <v>652</v>
      </c>
      <c r="B657" s="175" t="s">
        <v>2488</v>
      </c>
      <c r="C657" s="175" t="s">
        <v>2729</v>
      </c>
      <c r="D657" s="175" t="s">
        <v>504</v>
      </c>
      <c r="E657" s="175" t="s">
        <v>839</v>
      </c>
      <c r="F657" s="179">
        <v>15249400</v>
      </c>
      <c r="G657" s="178">
        <f t="shared" si="10"/>
        <v>10817283.885200001</v>
      </c>
      <c r="H657" s="175" t="s">
        <v>1114</v>
      </c>
      <c r="I657" s="175" t="s">
        <v>2053</v>
      </c>
      <c r="J657" s="175" t="s">
        <v>541</v>
      </c>
      <c r="K657" s="175" t="s">
        <v>542</v>
      </c>
    </row>
    <row r="658" spans="1:11" ht="12.75">
      <c r="A658" s="177">
        <v>653</v>
      </c>
      <c r="B658" s="175" t="s">
        <v>2728</v>
      </c>
      <c r="C658" s="175" t="s">
        <v>2727</v>
      </c>
      <c r="D658" s="175" t="s">
        <v>504</v>
      </c>
      <c r="E658" s="175" t="s">
        <v>839</v>
      </c>
      <c r="F658" s="179">
        <v>15106400</v>
      </c>
      <c r="G658" s="178">
        <f t="shared" si="10"/>
        <v>10715845.691200001</v>
      </c>
      <c r="H658" s="175" t="s">
        <v>1114</v>
      </c>
      <c r="I658" s="175" t="s">
        <v>1201</v>
      </c>
      <c r="J658" s="175" t="s">
        <v>541</v>
      </c>
      <c r="K658" s="175" t="s">
        <v>542</v>
      </c>
    </row>
    <row r="659" spans="1:11" ht="12.75">
      <c r="A659" s="177">
        <v>654</v>
      </c>
      <c r="B659" s="175" t="s">
        <v>2726</v>
      </c>
      <c r="C659" s="175" t="s">
        <v>2725</v>
      </c>
      <c r="D659" s="175" t="s">
        <v>504</v>
      </c>
      <c r="E659" s="175" t="s">
        <v>839</v>
      </c>
      <c r="F659" s="179">
        <v>15004500</v>
      </c>
      <c r="G659" s="178">
        <f t="shared" si="10"/>
        <v>10643562.111000001</v>
      </c>
      <c r="H659" s="175" t="s">
        <v>1114</v>
      </c>
      <c r="I659" s="175" t="s">
        <v>1201</v>
      </c>
      <c r="J659" s="175" t="s">
        <v>541</v>
      </c>
      <c r="K659" s="175" t="s">
        <v>542</v>
      </c>
    </row>
    <row r="660" spans="1:11" ht="12.75">
      <c r="A660" s="177">
        <v>655</v>
      </c>
      <c r="B660" s="175" t="s">
        <v>2724</v>
      </c>
      <c r="C660" s="175" t="s">
        <v>2723</v>
      </c>
      <c r="D660" s="175" t="s">
        <v>504</v>
      </c>
      <c r="E660" s="175" t="s">
        <v>839</v>
      </c>
      <c r="F660" s="179">
        <v>15004100</v>
      </c>
      <c r="G660" s="178">
        <f t="shared" si="10"/>
        <v>10643278.367800001</v>
      </c>
      <c r="H660" s="175" t="s">
        <v>1114</v>
      </c>
      <c r="I660" s="175" t="s">
        <v>1201</v>
      </c>
      <c r="J660" s="175" t="s">
        <v>541</v>
      </c>
      <c r="K660" s="175" t="s">
        <v>542</v>
      </c>
    </row>
    <row r="661" spans="1:11" ht="12.75">
      <c r="A661" s="177">
        <v>656</v>
      </c>
      <c r="B661" s="175" t="s">
        <v>2722</v>
      </c>
      <c r="C661" s="175" t="s">
        <v>2721</v>
      </c>
      <c r="D661" s="175" t="s">
        <v>504</v>
      </c>
      <c r="E661" s="175" t="s">
        <v>839</v>
      </c>
      <c r="F661" s="179">
        <v>14925000</v>
      </c>
      <c r="G661" s="178">
        <f t="shared" si="10"/>
        <v>10587168.15</v>
      </c>
      <c r="H661" s="175" t="s">
        <v>1114</v>
      </c>
      <c r="I661" s="175" t="s">
        <v>1201</v>
      </c>
      <c r="J661" s="175" t="s">
        <v>541</v>
      </c>
      <c r="K661" s="175" t="s">
        <v>542</v>
      </c>
    </row>
    <row r="662" spans="1:11" ht="12.75">
      <c r="A662" s="177">
        <v>657</v>
      </c>
      <c r="B662" s="175" t="s">
        <v>2720</v>
      </c>
      <c r="C662" s="175" t="s">
        <v>2719</v>
      </c>
      <c r="D662" s="175" t="s">
        <v>504</v>
      </c>
      <c r="E662" s="175" t="s">
        <v>839</v>
      </c>
      <c r="F662" s="179">
        <v>14841200</v>
      </c>
      <c r="G662" s="178">
        <f t="shared" si="10"/>
        <v>10527723.9496</v>
      </c>
      <c r="H662" s="175" t="s">
        <v>1114</v>
      </c>
      <c r="I662" s="175" t="s">
        <v>891</v>
      </c>
      <c r="J662" s="175" t="s">
        <v>541</v>
      </c>
      <c r="K662" s="175" t="s">
        <v>542</v>
      </c>
    </row>
    <row r="663" spans="1:11" ht="12.75">
      <c r="A663" s="177">
        <v>658</v>
      </c>
      <c r="B663" s="175" t="s">
        <v>2718</v>
      </c>
      <c r="C663" s="175" t="s">
        <v>2717</v>
      </c>
      <c r="D663" s="175" t="s">
        <v>504</v>
      </c>
      <c r="E663" s="175" t="s">
        <v>839</v>
      </c>
      <c r="F663" s="179">
        <v>14798200</v>
      </c>
      <c r="G663" s="178">
        <f t="shared" si="10"/>
        <v>10497221.5556</v>
      </c>
      <c r="H663" s="175" t="s">
        <v>1114</v>
      </c>
      <c r="I663" s="175" t="s">
        <v>1201</v>
      </c>
      <c r="J663" s="175" t="s">
        <v>541</v>
      </c>
      <c r="K663" s="175" t="s">
        <v>603</v>
      </c>
    </row>
    <row r="664" spans="1:11" ht="12.75">
      <c r="A664" s="177">
        <v>659</v>
      </c>
      <c r="B664" s="175" t="s">
        <v>2716</v>
      </c>
      <c r="C664" s="175" t="s">
        <v>2715</v>
      </c>
      <c r="D664" s="175" t="s">
        <v>504</v>
      </c>
      <c r="E664" s="175" t="s">
        <v>839</v>
      </c>
      <c r="F664" s="179">
        <v>14698300</v>
      </c>
      <c r="G664" s="178">
        <f t="shared" si="10"/>
        <v>10426356.6914</v>
      </c>
      <c r="H664" s="175" t="s">
        <v>1114</v>
      </c>
      <c r="I664" s="175" t="s">
        <v>891</v>
      </c>
      <c r="J664" s="175" t="s">
        <v>541</v>
      </c>
      <c r="K664" s="175" t="s">
        <v>542</v>
      </c>
    </row>
    <row r="665" spans="1:11" ht="12.75">
      <c r="A665" s="177">
        <v>660</v>
      </c>
      <c r="B665" s="175" t="s">
        <v>2714</v>
      </c>
      <c r="C665" s="175" t="s">
        <v>2713</v>
      </c>
      <c r="D665" s="175" t="s">
        <v>504</v>
      </c>
      <c r="E665" s="175" t="s">
        <v>839</v>
      </c>
      <c r="F665" s="179">
        <v>14625200</v>
      </c>
      <c r="G665" s="178">
        <f t="shared" si="10"/>
        <v>10374502.6216</v>
      </c>
      <c r="H665" s="175" t="s">
        <v>1114</v>
      </c>
      <c r="I665" s="175" t="s">
        <v>1201</v>
      </c>
      <c r="J665" s="175" t="s">
        <v>541</v>
      </c>
      <c r="K665" s="175" t="s">
        <v>498</v>
      </c>
    </row>
    <row r="666" spans="1:11" ht="12.75">
      <c r="A666" s="177">
        <v>661</v>
      </c>
      <c r="B666" s="175" t="s">
        <v>2712</v>
      </c>
      <c r="C666" s="175" t="s">
        <v>2711</v>
      </c>
      <c r="D666" s="175" t="s">
        <v>504</v>
      </c>
      <c r="E666" s="175" t="s">
        <v>839</v>
      </c>
      <c r="F666" s="179">
        <v>14445100</v>
      </c>
      <c r="G666" s="178">
        <f t="shared" si="10"/>
        <v>10246747.245800002</v>
      </c>
      <c r="H666" s="175" t="s">
        <v>1114</v>
      </c>
      <c r="I666" s="175" t="s">
        <v>1201</v>
      </c>
      <c r="J666" s="175" t="s">
        <v>541</v>
      </c>
      <c r="K666" s="175" t="s">
        <v>542</v>
      </c>
    </row>
    <row r="667" spans="1:11" ht="12.75">
      <c r="A667" s="177">
        <v>662</v>
      </c>
      <c r="B667" s="175" t="s">
        <v>2710</v>
      </c>
      <c r="C667" s="175" t="s">
        <v>2709</v>
      </c>
      <c r="D667" s="175" t="s">
        <v>504</v>
      </c>
      <c r="E667" s="175" t="s">
        <v>839</v>
      </c>
      <c r="F667" s="179">
        <v>14300000</v>
      </c>
      <c r="G667" s="178">
        <f t="shared" si="10"/>
        <v>10143819.4</v>
      </c>
      <c r="H667" s="175" t="s">
        <v>1114</v>
      </c>
      <c r="I667" s="175" t="s">
        <v>1201</v>
      </c>
      <c r="J667" s="175" t="s">
        <v>541</v>
      </c>
      <c r="K667" s="175" t="s">
        <v>542</v>
      </c>
    </row>
    <row r="668" spans="1:11" ht="12.75">
      <c r="A668" s="177">
        <v>663</v>
      </c>
      <c r="B668" s="175" t="s">
        <v>2708</v>
      </c>
      <c r="C668" s="175" t="s">
        <v>2707</v>
      </c>
      <c r="D668" s="175" t="s">
        <v>504</v>
      </c>
      <c r="E668" s="175" t="s">
        <v>839</v>
      </c>
      <c r="F668" s="179">
        <v>14237200</v>
      </c>
      <c r="G668" s="178">
        <f t="shared" si="10"/>
        <v>10099271.717600001</v>
      </c>
      <c r="H668" s="175" t="s">
        <v>1114</v>
      </c>
      <c r="I668" s="175" t="s">
        <v>1201</v>
      </c>
      <c r="J668" s="175" t="s">
        <v>541</v>
      </c>
      <c r="K668" s="175" t="s">
        <v>542</v>
      </c>
    </row>
    <row r="669" spans="1:11" ht="12.75">
      <c r="A669" s="177">
        <v>664</v>
      </c>
      <c r="B669" s="175" t="s">
        <v>2706</v>
      </c>
      <c r="C669" s="175" t="s">
        <v>2705</v>
      </c>
      <c r="D669" s="175" t="s">
        <v>504</v>
      </c>
      <c r="E669" s="175" t="s">
        <v>839</v>
      </c>
      <c r="F669" s="179">
        <v>14235000</v>
      </c>
      <c r="G669" s="178">
        <f t="shared" si="10"/>
        <v>10097711.13</v>
      </c>
      <c r="H669" s="175" t="s">
        <v>1114</v>
      </c>
      <c r="I669" s="175" t="s">
        <v>1201</v>
      </c>
      <c r="J669" s="175" t="s">
        <v>541</v>
      </c>
      <c r="K669" s="175" t="s">
        <v>542</v>
      </c>
    </row>
    <row r="670" spans="1:11" ht="12.75">
      <c r="A670" s="177">
        <v>665</v>
      </c>
      <c r="B670" s="175" t="s">
        <v>2704</v>
      </c>
      <c r="C670" s="175" t="s">
        <v>2703</v>
      </c>
      <c r="D670" s="175" t="s">
        <v>504</v>
      </c>
      <c r="E670" s="175" t="s">
        <v>839</v>
      </c>
      <c r="F670" s="179">
        <v>14220900</v>
      </c>
      <c r="G670" s="178">
        <f t="shared" si="10"/>
        <v>10087709.182200002</v>
      </c>
      <c r="H670" s="175" t="s">
        <v>1114</v>
      </c>
      <c r="I670" s="175" t="s">
        <v>1201</v>
      </c>
      <c r="J670" s="175" t="s">
        <v>541</v>
      </c>
      <c r="K670" s="175" t="s">
        <v>603</v>
      </c>
    </row>
    <row r="671" spans="1:11" ht="12.75">
      <c r="A671" s="177">
        <v>666</v>
      </c>
      <c r="B671" s="175" t="s">
        <v>2702</v>
      </c>
      <c r="C671" s="175" t="s">
        <v>2701</v>
      </c>
      <c r="D671" s="175" t="s">
        <v>504</v>
      </c>
      <c r="E671" s="175" t="s">
        <v>839</v>
      </c>
      <c r="F671" s="179">
        <v>14219800</v>
      </c>
      <c r="G671" s="178">
        <f t="shared" si="10"/>
        <v>10086928.888400001</v>
      </c>
      <c r="H671" s="175" t="s">
        <v>1114</v>
      </c>
      <c r="I671" s="175" t="s">
        <v>2053</v>
      </c>
      <c r="J671" s="175" t="s">
        <v>612</v>
      </c>
      <c r="K671" s="175" t="s">
        <v>700</v>
      </c>
    </row>
    <row r="672" spans="1:11" ht="12.75">
      <c r="A672" s="177">
        <v>667</v>
      </c>
      <c r="B672" s="175" t="s">
        <v>2700</v>
      </c>
      <c r="C672" s="175" t="s">
        <v>2699</v>
      </c>
      <c r="D672" s="175" t="s">
        <v>504</v>
      </c>
      <c r="E672" s="175" t="s">
        <v>839</v>
      </c>
      <c r="F672" s="179">
        <v>14204600</v>
      </c>
      <c r="G672" s="178">
        <f t="shared" si="10"/>
        <v>10076146.6468</v>
      </c>
      <c r="H672" s="175" t="s">
        <v>1114</v>
      </c>
      <c r="I672" s="175" t="s">
        <v>1201</v>
      </c>
      <c r="J672" s="175" t="s">
        <v>541</v>
      </c>
      <c r="K672" s="175" t="s">
        <v>542</v>
      </c>
    </row>
    <row r="673" spans="1:11" ht="12.75">
      <c r="A673" s="177">
        <v>668</v>
      </c>
      <c r="B673" s="175" t="s">
        <v>2698</v>
      </c>
      <c r="C673" s="175" t="s">
        <v>2697</v>
      </c>
      <c r="D673" s="175" t="s">
        <v>504</v>
      </c>
      <c r="E673" s="175" t="s">
        <v>839</v>
      </c>
      <c r="F673" s="179">
        <v>14195800</v>
      </c>
      <c r="G673" s="178">
        <f t="shared" si="10"/>
        <v>10069904.296400001</v>
      </c>
      <c r="H673" s="175" t="s">
        <v>1114</v>
      </c>
      <c r="I673" s="175" t="s">
        <v>1201</v>
      </c>
      <c r="J673" s="175" t="s">
        <v>541</v>
      </c>
      <c r="K673" s="175" t="s">
        <v>542</v>
      </c>
    </row>
    <row r="674" spans="1:11" ht="12.75">
      <c r="A674" s="177">
        <v>669</v>
      </c>
      <c r="B674" s="175" t="s">
        <v>2696</v>
      </c>
      <c r="C674" s="175" t="s">
        <v>2695</v>
      </c>
      <c r="D674" s="175" t="s">
        <v>504</v>
      </c>
      <c r="E674" s="175" t="s">
        <v>839</v>
      </c>
      <c r="F674" s="179">
        <v>14056600</v>
      </c>
      <c r="G674" s="178">
        <f t="shared" si="10"/>
        <v>9971161.662800001</v>
      </c>
      <c r="H674" s="175" t="s">
        <v>1114</v>
      </c>
      <c r="I674" s="175" t="s">
        <v>1201</v>
      </c>
      <c r="J674" s="175" t="s">
        <v>541</v>
      </c>
      <c r="K674" s="175" t="s">
        <v>542</v>
      </c>
    </row>
    <row r="675" spans="1:11" ht="12.75">
      <c r="A675" s="177">
        <v>670</v>
      </c>
      <c r="B675" s="175" t="s">
        <v>2694</v>
      </c>
      <c r="C675" s="175" t="s">
        <v>2693</v>
      </c>
      <c r="D675" s="175" t="s">
        <v>504</v>
      </c>
      <c r="E675" s="175" t="s">
        <v>839</v>
      </c>
      <c r="F675" s="179">
        <v>14055800</v>
      </c>
      <c r="G675" s="178">
        <f t="shared" si="10"/>
        <v>9970594.1764</v>
      </c>
      <c r="H675" s="175" t="s">
        <v>1114</v>
      </c>
      <c r="I675" s="175" t="s">
        <v>1201</v>
      </c>
      <c r="J675" s="175" t="s">
        <v>612</v>
      </c>
      <c r="K675" s="175" t="s">
        <v>700</v>
      </c>
    </row>
    <row r="676" spans="1:11" ht="12.75">
      <c r="A676" s="177">
        <v>671</v>
      </c>
      <c r="B676" s="175" t="s">
        <v>2692</v>
      </c>
      <c r="C676" s="175" t="s">
        <v>2691</v>
      </c>
      <c r="D676" s="175" t="s">
        <v>504</v>
      </c>
      <c r="E676" s="175" t="s">
        <v>839</v>
      </c>
      <c r="F676" s="179">
        <v>14027600</v>
      </c>
      <c r="G676" s="178">
        <f t="shared" si="10"/>
        <v>9950590.2808</v>
      </c>
      <c r="H676" s="175" t="s">
        <v>1114</v>
      </c>
      <c r="I676" s="175" t="s">
        <v>2053</v>
      </c>
      <c r="J676" s="175" t="s">
        <v>541</v>
      </c>
      <c r="K676" s="175" t="s">
        <v>542</v>
      </c>
    </row>
    <row r="677" spans="1:11" ht="12.75">
      <c r="A677" s="177">
        <v>672</v>
      </c>
      <c r="B677" s="175" t="s">
        <v>2690</v>
      </c>
      <c r="C677" s="175" t="s">
        <v>2689</v>
      </c>
      <c r="D677" s="175" t="s">
        <v>504</v>
      </c>
      <c r="E677" s="175" t="s">
        <v>839</v>
      </c>
      <c r="F677" s="179">
        <v>14026100</v>
      </c>
      <c r="G677" s="178">
        <f t="shared" si="10"/>
        <v>9949526.243800001</v>
      </c>
      <c r="H677" s="175" t="s">
        <v>1114</v>
      </c>
      <c r="I677" s="175" t="s">
        <v>891</v>
      </c>
      <c r="J677" s="175" t="s">
        <v>541</v>
      </c>
      <c r="K677" s="175" t="s">
        <v>603</v>
      </c>
    </row>
    <row r="678" spans="1:11" ht="12.75">
      <c r="A678" s="177">
        <v>673</v>
      </c>
      <c r="B678" s="175" t="s">
        <v>2688</v>
      </c>
      <c r="C678" s="175" t="s">
        <v>2687</v>
      </c>
      <c r="D678" s="175" t="s">
        <v>504</v>
      </c>
      <c r="E678" s="175" t="s">
        <v>839</v>
      </c>
      <c r="F678" s="179">
        <v>13960500</v>
      </c>
      <c r="G678" s="178">
        <f t="shared" si="10"/>
        <v>9902992.359000001</v>
      </c>
      <c r="H678" s="175" t="s">
        <v>1114</v>
      </c>
      <c r="I678" s="175" t="s">
        <v>1201</v>
      </c>
      <c r="J678" s="175" t="s">
        <v>541</v>
      </c>
      <c r="K678" s="175" t="s">
        <v>542</v>
      </c>
    </row>
    <row r="679" spans="1:11" ht="12.75">
      <c r="A679" s="177">
        <v>674</v>
      </c>
      <c r="B679" s="175" t="s">
        <v>2686</v>
      </c>
      <c r="C679" s="175" t="s">
        <v>2685</v>
      </c>
      <c r="D679" s="175" t="s">
        <v>504</v>
      </c>
      <c r="E679" s="175" t="s">
        <v>839</v>
      </c>
      <c r="F679" s="179">
        <v>13940600</v>
      </c>
      <c r="G679" s="178">
        <f t="shared" si="10"/>
        <v>9888876.1348</v>
      </c>
      <c r="H679" s="175" t="s">
        <v>1114</v>
      </c>
      <c r="I679" s="175" t="s">
        <v>1201</v>
      </c>
      <c r="J679" s="175" t="s">
        <v>541</v>
      </c>
      <c r="K679" s="175" t="s">
        <v>542</v>
      </c>
    </row>
    <row r="680" spans="1:11" ht="12.75">
      <c r="A680" s="177">
        <v>675</v>
      </c>
      <c r="B680" s="175" t="s">
        <v>2684</v>
      </c>
      <c r="C680" s="175" t="s">
        <v>2683</v>
      </c>
      <c r="D680" s="175" t="s">
        <v>504</v>
      </c>
      <c r="E680" s="175" t="s">
        <v>839</v>
      </c>
      <c r="F680" s="179">
        <v>13931000</v>
      </c>
      <c r="G680" s="178">
        <f t="shared" si="10"/>
        <v>9882066.298</v>
      </c>
      <c r="H680" s="175" t="s">
        <v>1114</v>
      </c>
      <c r="I680" s="175" t="s">
        <v>1201</v>
      </c>
      <c r="J680" s="175" t="s">
        <v>541</v>
      </c>
      <c r="K680" s="175" t="s">
        <v>542</v>
      </c>
    </row>
    <row r="681" spans="1:11" ht="12.75">
      <c r="A681" s="177">
        <v>676</v>
      </c>
      <c r="B681" s="175" t="s">
        <v>2682</v>
      </c>
      <c r="C681" s="175" t="s">
        <v>2925</v>
      </c>
      <c r="D681" s="175" t="s">
        <v>504</v>
      </c>
      <c r="E681" s="175" t="s">
        <v>839</v>
      </c>
      <c r="F681" s="179">
        <v>13832500</v>
      </c>
      <c r="G681" s="178">
        <f t="shared" si="10"/>
        <v>9812194.535</v>
      </c>
      <c r="H681" s="175" t="s">
        <v>1114</v>
      </c>
      <c r="I681" s="175" t="s">
        <v>1201</v>
      </c>
      <c r="J681" s="175" t="s">
        <v>612</v>
      </c>
      <c r="K681" s="175" t="s">
        <v>700</v>
      </c>
    </row>
    <row r="682" spans="1:11" ht="12.75">
      <c r="A682" s="177">
        <v>677</v>
      </c>
      <c r="B682" s="175" t="s">
        <v>2924</v>
      </c>
      <c r="C682" s="175" t="s">
        <v>2923</v>
      </c>
      <c r="D682" s="175" t="s">
        <v>504</v>
      </c>
      <c r="E682" s="175" t="s">
        <v>839</v>
      </c>
      <c r="F682" s="179">
        <v>13769300</v>
      </c>
      <c r="G682" s="178">
        <f t="shared" si="10"/>
        <v>9767363.1094</v>
      </c>
      <c r="H682" s="175" t="s">
        <v>1114</v>
      </c>
      <c r="I682" s="175" t="s">
        <v>1201</v>
      </c>
      <c r="J682" s="175" t="s">
        <v>541</v>
      </c>
      <c r="K682" s="175" t="s">
        <v>603</v>
      </c>
    </row>
    <row r="683" spans="1:11" ht="12.75">
      <c r="A683" s="177">
        <v>678</v>
      </c>
      <c r="B683" s="175" t="s">
        <v>2922</v>
      </c>
      <c r="C683" s="175" t="s">
        <v>2921</v>
      </c>
      <c r="D683" s="175" t="s">
        <v>504</v>
      </c>
      <c r="E683" s="175" t="s">
        <v>839</v>
      </c>
      <c r="F683" s="179">
        <v>13736400</v>
      </c>
      <c r="G683" s="178">
        <f t="shared" si="10"/>
        <v>9744025.2312</v>
      </c>
      <c r="H683" s="175" t="s">
        <v>1114</v>
      </c>
      <c r="I683" s="175" t="s">
        <v>2053</v>
      </c>
      <c r="J683" s="175" t="s">
        <v>884</v>
      </c>
      <c r="K683" s="175" t="s">
        <v>1944</v>
      </c>
    </row>
    <row r="684" spans="1:11" ht="12.75">
      <c r="A684" s="177">
        <v>679</v>
      </c>
      <c r="B684" s="175" t="s">
        <v>2920</v>
      </c>
      <c r="C684" s="175" t="s">
        <v>2919</v>
      </c>
      <c r="D684" s="175" t="s">
        <v>504</v>
      </c>
      <c r="E684" s="175" t="s">
        <v>839</v>
      </c>
      <c r="F684" s="179">
        <v>13715600</v>
      </c>
      <c r="G684" s="178">
        <f t="shared" si="10"/>
        <v>9729270.584800001</v>
      </c>
      <c r="H684" s="175" t="s">
        <v>1114</v>
      </c>
      <c r="I684" s="175" t="s">
        <v>1201</v>
      </c>
      <c r="J684" s="175" t="s">
        <v>541</v>
      </c>
      <c r="K684" s="175" t="s">
        <v>542</v>
      </c>
    </row>
    <row r="685" spans="1:11" ht="12.75">
      <c r="A685" s="177">
        <v>680</v>
      </c>
      <c r="B685" s="175" t="s">
        <v>2918</v>
      </c>
      <c r="C685" s="175" t="s">
        <v>2675</v>
      </c>
      <c r="D685" s="175" t="s">
        <v>504</v>
      </c>
      <c r="E685" s="175" t="s">
        <v>839</v>
      </c>
      <c r="F685" s="179">
        <v>13645200</v>
      </c>
      <c r="G685" s="178">
        <f t="shared" si="10"/>
        <v>9679331.7816</v>
      </c>
      <c r="H685" s="175" t="s">
        <v>1114</v>
      </c>
      <c r="I685" s="175" t="s">
        <v>1201</v>
      </c>
      <c r="J685" s="175" t="s">
        <v>541</v>
      </c>
      <c r="K685" s="175" t="s">
        <v>542</v>
      </c>
    </row>
    <row r="686" spans="1:11" ht="12.75">
      <c r="A686" s="177">
        <v>681</v>
      </c>
      <c r="B686" s="175" t="s">
        <v>2674</v>
      </c>
      <c r="C686" s="175" t="s">
        <v>2673</v>
      </c>
      <c r="D686" s="175" t="s">
        <v>504</v>
      </c>
      <c r="E686" s="175" t="s">
        <v>839</v>
      </c>
      <c r="F686" s="179">
        <v>13575600</v>
      </c>
      <c r="G686" s="178">
        <f t="shared" si="10"/>
        <v>9629960.4648</v>
      </c>
      <c r="H686" s="175" t="s">
        <v>1114</v>
      </c>
      <c r="I686" s="175" t="s">
        <v>891</v>
      </c>
      <c r="J686" s="175" t="s">
        <v>541</v>
      </c>
      <c r="K686" s="175" t="s">
        <v>603</v>
      </c>
    </row>
    <row r="687" spans="1:11" ht="12.75">
      <c r="A687" s="177">
        <v>682</v>
      </c>
      <c r="B687" s="175" t="s">
        <v>2672</v>
      </c>
      <c r="C687" s="175" t="s">
        <v>2671</v>
      </c>
      <c r="D687" s="175" t="s">
        <v>504</v>
      </c>
      <c r="E687" s="175" t="s">
        <v>839</v>
      </c>
      <c r="F687" s="179">
        <v>13567000</v>
      </c>
      <c r="G687" s="178">
        <f t="shared" si="10"/>
        <v>9623859.986000001</v>
      </c>
      <c r="H687" s="175" t="s">
        <v>1114</v>
      </c>
      <c r="I687" s="175" t="s">
        <v>1201</v>
      </c>
      <c r="J687" s="175" t="s">
        <v>541</v>
      </c>
      <c r="K687" s="175" t="s">
        <v>603</v>
      </c>
    </row>
    <row r="688" spans="1:11" ht="12.75">
      <c r="A688" s="177">
        <v>683</v>
      </c>
      <c r="B688" s="175" t="s">
        <v>2670</v>
      </c>
      <c r="C688" s="175" t="s">
        <v>2669</v>
      </c>
      <c r="D688" s="175" t="s">
        <v>504</v>
      </c>
      <c r="E688" s="175" t="s">
        <v>839</v>
      </c>
      <c r="F688" s="179">
        <v>13566200</v>
      </c>
      <c r="G688" s="178">
        <f t="shared" si="10"/>
        <v>9623292.4996</v>
      </c>
      <c r="H688" s="175" t="s">
        <v>1114</v>
      </c>
      <c r="I688" s="175" t="s">
        <v>1201</v>
      </c>
      <c r="J688" s="175" t="s">
        <v>884</v>
      </c>
      <c r="K688" s="175" t="s">
        <v>1944</v>
      </c>
    </row>
    <row r="689" spans="1:11" ht="12.75">
      <c r="A689" s="177">
        <v>684</v>
      </c>
      <c r="B689" s="175" t="s">
        <v>2668</v>
      </c>
      <c r="C689" s="175" t="s">
        <v>2667</v>
      </c>
      <c r="D689" s="175" t="s">
        <v>504</v>
      </c>
      <c r="E689" s="175" t="s">
        <v>839</v>
      </c>
      <c r="F689" s="179">
        <v>13499700</v>
      </c>
      <c r="G689" s="178">
        <f t="shared" si="10"/>
        <v>9576120.1926</v>
      </c>
      <c r="H689" s="175" t="s">
        <v>1114</v>
      </c>
      <c r="I689" s="175" t="s">
        <v>1201</v>
      </c>
      <c r="J689" s="175" t="s">
        <v>884</v>
      </c>
      <c r="K689" s="175" t="s">
        <v>1944</v>
      </c>
    </row>
    <row r="690" spans="1:11" ht="12.75">
      <c r="A690" s="177">
        <v>685</v>
      </c>
      <c r="B690" s="175" t="s">
        <v>2666</v>
      </c>
      <c r="C690" s="175" t="s">
        <v>2665</v>
      </c>
      <c r="D690" s="175" t="s">
        <v>504</v>
      </c>
      <c r="E690" s="175" t="s">
        <v>839</v>
      </c>
      <c r="F690" s="179">
        <v>13469100</v>
      </c>
      <c r="G690" s="178">
        <f t="shared" si="10"/>
        <v>9554413.8378</v>
      </c>
      <c r="H690" s="175" t="s">
        <v>1114</v>
      </c>
      <c r="I690" s="175" t="s">
        <v>1201</v>
      </c>
      <c r="J690" s="175" t="s">
        <v>541</v>
      </c>
      <c r="K690" s="175" t="s">
        <v>542</v>
      </c>
    </row>
    <row r="691" spans="1:11" ht="12.75">
      <c r="A691" s="177">
        <v>686</v>
      </c>
      <c r="B691" s="175" t="s">
        <v>2664</v>
      </c>
      <c r="C691" s="175" t="s">
        <v>2663</v>
      </c>
      <c r="D691" s="175" t="s">
        <v>504</v>
      </c>
      <c r="E691" s="175" t="s">
        <v>839</v>
      </c>
      <c r="F691" s="179">
        <v>13438100</v>
      </c>
      <c r="G691" s="178">
        <f t="shared" si="10"/>
        <v>9532423.7398</v>
      </c>
      <c r="H691" s="175" t="s">
        <v>1114</v>
      </c>
      <c r="I691" s="175" t="s">
        <v>891</v>
      </c>
      <c r="J691" s="175" t="s">
        <v>612</v>
      </c>
      <c r="K691" s="175" t="s">
        <v>700</v>
      </c>
    </row>
    <row r="692" spans="1:11" ht="12.75">
      <c r="A692" s="177">
        <v>687</v>
      </c>
      <c r="B692" s="175" t="s">
        <v>2662</v>
      </c>
      <c r="C692" s="175" t="s">
        <v>2661</v>
      </c>
      <c r="D692" s="175" t="s">
        <v>504</v>
      </c>
      <c r="E692" s="175" t="s">
        <v>839</v>
      </c>
      <c r="F692" s="179">
        <v>13354100</v>
      </c>
      <c r="G692" s="178">
        <f t="shared" si="10"/>
        <v>9472837.6678</v>
      </c>
      <c r="H692" s="175" t="s">
        <v>1114</v>
      </c>
      <c r="I692" s="175" t="s">
        <v>891</v>
      </c>
      <c r="J692" s="175" t="s">
        <v>541</v>
      </c>
      <c r="K692" s="175" t="s">
        <v>542</v>
      </c>
    </row>
    <row r="693" spans="1:11" ht="12.75">
      <c r="A693" s="177">
        <v>688</v>
      </c>
      <c r="B693" s="175" t="s">
        <v>2660</v>
      </c>
      <c r="C693" s="175" t="s">
        <v>2659</v>
      </c>
      <c r="D693" s="175" t="s">
        <v>504</v>
      </c>
      <c r="E693" s="175" t="s">
        <v>839</v>
      </c>
      <c r="F693" s="179">
        <v>13281300</v>
      </c>
      <c r="G693" s="178">
        <f t="shared" si="10"/>
        <v>9421196.4054</v>
      </c>
      <c r="H693" s="175" t="s">
        <v>1114</v>
      </c>
      <c r="I693" s="175" t="s">
        <v>1201</v>
      </c>
      <c r="J693" s="175" t="s">
        <v>541</v>
      </c>
      <c r="K693" s="175" t="s">
        <v>603</v>
      </c>
    </row>
    <row r="694" spans="1:11" ht="12.75">
      <c r="A694" s="177">
        <v>689</v>
      </c>
      <c r="B694" s="175" t="s">
        <v>2418</v>
      </c>
      <c r="C694" s="175" t="s">
        <v>2417</v>
      </c>
      <c r="D694" s="175" t="s">
        <v>2416</v>
      </c>
      <c r="E694" s="175" t="s">
        <v>839</v>
      </c>
      <c r="F694" s="179">
        <v>13213100</v>
      </c>
      <c r="G694" s="178">
        <f t="shared" si="10"/>
        <v>9372818.1898</v>
      </c>
      <c r="H694" s="175" t="s">
        <v>1114</v>
      </c>
      <c r="I694" s="175" t="s">
        <v>1201</v>
      </c>
      <c r="J694" s="175" t="s">
        <v>541</v>
      </c>
      <c r="K694" s="175" t="s">
        <v>542</v>
      </c>
    </row>
    <row r="695" spans="1:11" ht="12.75">
      <c r="A695" s="177">
        <v>690</v>
      </c>
      <c r="B695" s="175" t="s">
        <v>2415</v>
      </c>
      <c r="C695" s="175" t="s">
        <v>2414</v>
      </c>
      <c r="D695" s="175" t="s">
        <v>504</v>
      </c>
      <c r="E695" s="175" t="s">
        <v>839</v>
      </c>
      <c r="F695" s="179">
        <v>13209600</v>
      </c>
      <c r="G695" s="178">
        <f t="shared" si="10"/>
        <v>9370335.436800001</v>
      </c>
      <c r="H695" s="175" t="s">
        <v>1114</v>
      </c>
      <c r="I695" s="175" t="s">
        <v>2413</v>
      </c>
      <c r="J695" s="175" t="s">
        <v>541</v>
      </c>
      <c r="K695" s="175" t="s">
        <v>603</v>
      </c>
    </row>
    <row r="696" spans="1:11" ht="12.75">
      <c r="A696" s="177">
        <v>691</v>
      </c>
      <c r="B696" s="175" t="s">
        <v>2412</v>
      </c>
      <c r="C696" s="175" t="s">
        <v>2411</v>
      </c>
      <c r="D696" s="175" t="s">
        <v>504</v>
      </c>
      <c r="E696" s="175" t="s">
        <v>839</v>
      </c>
      <c r="F696" s="179">
        <v>13138100</v>
      </c>
      <c r="G696" s="178">
        <f t="shared" si="10"/>
        <v>9319616.3398</v>
      </c>
      <c r="H696" s="175" t="s">
        <v>1114</v>
      </c>
      <c r="I696" s="175" t="s">
        <v>1201</v>
      </c>
      <c r="J696" s="175" t="s">
        <v>541</v>
      </c>
      <c r="K696" s="175" t="s">
        <v>542</v>
      </c>
    </row>
    <row r="697" spans="1:11" ht="12.75">
      <c r="A697" s="177">
        <v>692</v>
      </c>
      <c r="B697" s="175" t="s">
        <v>2410</v>
      </c>
      <c r="C697" s="175" t="s">
        <v>2409</v>
      </c>
      <c r="D697" s="175" t="s">
        <v>504</v>
      </c>
      <c r="E697" s="175" t="s">
        <v>839</v>
      </c>
      <c r="F697" s="179">
        <v>13080000</v>
      </c>
      <c r="G697" s="178">
        <f t="shared" si="10"/>
        <v>9278402.64</v>
      </c>
      <c r="H697" s="175" t="s">
        <v>1114</v>
      </c>
      <c r="I697" s="175" t="s">
        <v>1201</v>
      </c>
      <c r="J697" s="175" t="s">
        <v>884</v>
      </c>
      <c r="K697" s="175" t="s">
        <v>1944</v>
      </c>
    </row>
    <row r="698" spans="1:11" ht="12.75">
      <c r="A698" s="177">
        <v>693</v>
      </c>
      <c r="B698" s="175" t="s">
        <v>2408</v>
      </c>
      <c r="C698" s="175" t="s">
        <v>2407</v>
      </c>
      <c r="D698" s="175" t="s">
        <v>504</v>
      </c>
      <c r="E698" s="175" t="s">
        <v>839</v>
      </c>
      <c r="F698" s="179">
        <v>12911500</v>
      </c>
      <c r="G698" s="178">
        <f t="shared" si="10"/>
        <v>9158875.817</v>
      </c>
      <c r="H698" s="175" t="s">
        <v>1114</v>
      </c>
      <c r="I698" s="175" t="s">
        <v>1201</v>
      </c>
      <c r="J698" s="175" t="s">
        <v>541</v>
      </c>
      <c r="K698" s="175" t="s">
        <v>603</v>
      </c>
    </row>
    <row r="699" spans="1:11" ht="12.75">
      <c r="A699" s="177">
        <v>694</v>
      </c>
      <c r="B699" s="175" t="s">
        <v>2406</v>
      </c>
      <c r="C699" s="175" t="s">
        <v>2405</v>
      </c>
      <c r="D699" s="175" t="s">
        <v>504</v>
      </c>
      <c r="E699" s="175" t="s">
        <v>839</v>
      </c>
      <c r="F699" s="179">
        <v>12909900</v>
      </c>
      <c r="G699" s="178">
        <f t="shared" si="10"/>
        <v>9157740.8442</v>
      </c>
      <c r="H699" s="175" t="s">
        <v>1114</v>
      </c>
      <c r="I699" s="175" t="s">
        <v>891</v>
      </c>
      <c r="J699" s="175" t="s">
        <v>541</v>
      </c>
      <c r="K699" s="175" t="s">
        <v>542</v>
      </c>
    </row>
    <row r="700" spans="1:11" ht="12.75">
      <c r="A700" s="177">
        <v>695</v>
      </c>
      <c r="B700" s="175" t="s">
        <v>2404</v>
      </c>
      <c r="C700" s="175" t="s">
        <v>2403</v>
      </c>
      <c r="D700" s="175" t="s">
        <v>504</v>
      </c>
      <c r="E700" s="175" t="s">
        <v>839</v>
      </c>
      <c r="F700" s="179">
        <v>12666900</v>
      </c>
      <c r="G700" s="178">
        <f t="shared" si="10"/>
        <v>8985366.850200001</v>
      </c>
      <c r="H700" s="175" t="s">
        <v>1114</v>
      </c>
      <c r="I700" s="175" t="s">
        <v>1201</v>
      </c>
      <c r="J700" s="175" t="s">
        <v>541</v>
      </c>
      <c r="K700" s="175" t="s">
        <v>603</v>
      </c>
    </row>
    <row r="701" spans="1:11" ht="12.75">
      <c r="A701" s="177">
        <v>696</v>
      </c>
      <c r="B701" s="175" t="s">
        <v>2402</v>
      </c>
      <c r="C701" s="175" t="s">
        <v>2401</v>
      </c>
      <c r="D701" s="175" t="s">
        <v>504</v>
      </c>
      <c r="E701" s="175" t="s">
        <v>839</v>
      </c>
      <c r="F701" s="179">
        <v>12636000</v>
      </c>
      <c r="G701" s="178">
        <f t="shared" si="10"/>
        <v>8963447.688000001</v>
      </c>
      <c r="H701" s="175" t="s">
        <v>1114</v>
      </c>
      <c r="I701" s="175" t="s">
        <v>1201</v>
      </c>
      <c r="J701" s="175" t="s">
        <v>541</v>
      </c>
      <c r="K701" s="175" t="s">
        <v>542</v>
      </c>
    </row>
    <row r="702" spans="1:11" ht="12.75">
      <c r="A702" s="177">
        <v>697</v>
      </c>
      <c r="B702" s="175" t="s">
        <v>2400</v>
      </c>
      <c r="C702" s="175" t="s">
        <v>2399</v>
      </c>
      <c r="D702" s="175" t="s">
        <v>504</v>
      </c>
      <c r="E702" s="175" t="s">
        <v>839</v>
      </c>
      <c r="F702" s="179">
        <v>12552200</v>
      </c>
      <c r="G702" s="178">
        <f t="shared" si="10"/>
        <v>8904003.4876</v>
      </c>
      <c r="H702" s="175" t="s">
        <v>1114</v>
      </c>
      <c r="I702" s="175" t="s">
        <v>891</v>
      </c>
      <c r="J702" s="175" t="s">
        <v>541</v>
      </c>
      <c r="K702" s="175" t="s">
        <v>542</v>
      </c>
    </row>
    <row r="703" spans="1:11" ht="12.75">
      <c r="A703" s="177">
        <v>698</v>
      </c>
      <c r="B703" s="175" t="s">
        <v>2398</v>
      </c>
      <c r="C703" s="175" t="s">
        <v>2397</v>
      </c>
      <c r="D703" s="175" t="s">
        <v>504</v>
      </c>
      <c r="E703" s="175" t="s">
        <v>839</v>
      </c>
      <c r="F703" s="179">
        <v>12550300</v>
      </c>
      <c r="G703" s="178">
        <f t="shared" si="10"/>
        <v>8902655.7074</v>
      </c>
      <c r="H703" s="175" t="s">
        <v>1114</v>
      </c>
      <c r="I703" s="175" t="s">
        <v>1201</v>
      </c>
      <c r="J703" s="175" t="s">
        <v>541</v>
      </c>
      <c r="K703" s="175" t="s">
        <v>542</v>
      </c>
    </row>
    <row r="704" spans="1:11" ht="12.75">
      <c r="A704" s="177">
        <v>699</v>
      </c>
      <c r="B704" s="175" t="s">
        <v>2396</v>
      </c>
      <c r="C704" s="175" t="s">
        <v>2395</v>
      </c>
      <c r="D704" s="175" t="s">
        <v>504</v>
      </c>
      <c r="E704" s="175" t="s">
        <v>839</v>
      </c>
      <c r="F704" s="179">
        <v>12411000</v>
      </c>
      <c r="G704" s="178">
        <f t="shared" si="10"/>
        <v>8803842.138</v>
      </c>
      <c r="H704" s="175" t="s">
        <v>1114</v>
      </c>
      <c r="I704" s="175" t="s">
        <v>891</v>
      </c>
      <c r="J704" s="175" t="s">
        <v>884</v>
      </c>
      <c r="K704" s="175" t="s">
        <v>1944</v>
      </c>
    </row>
    <row r="705" spans="1:11" ht="12.75">
      <c r="A705" s="177">
        <v>700</v>
      </c>
      <c r="B705" s="175" t="s">
        <v>2394</v>
      </c>
      <c r="C705" s="175" t="s">
        <v>2393</v>
      </c>
      <c r="D705" s="175" t="s">
        <v>504</v>
      </c>
      <c r="E705" s="175" t="s">
        <v>839</v>
      </c>
      <c r="F705" s="179">
        <v>12327300</v>
      </c>
      <c r="G705" s="178">
        <f t="shared" si="10"/>
        <v>8744468.8734</v>
      </c>
      <c r="H705" s="175" t="s">
        <v>1114</v>
      </c>
      <c r="I705" s="175" t="s">
        <v>1201</v>
      </c>
      <c r="J705" s="175" t="s">
        <v>541</v>
      </c>
      <c r="K705" s="175" t="s">
        <v>542</v>
      </c>
    </row>
    <row r="706" spans="1:11" ht="12.75">
      <c r="A706" s="177">
        <v>701</v>
      </c>
      <c r="B706" s="175" t="s">
        <v>2392</v>
      </c>
      <c r="C706" s="175" t="s">
        <v>2391</v>
      </c>
      <c r="D706" s="175" t="s">
        <v>504</v>
      </c>
      <c r="E706" s="175" t="s">
        <v>839</v>
      </c>
      <c r="F706" s="179">
        <v>12292000</v>
      </c>
      <c r="G706" s="178">
        <f t="shared" si="10"/>
        <v>8719428.536</v>
      </c>
      <c r="H706" s="175" t="s">
        <v>1114</v>
      </c>
      <c r="I706" s="175" t="s">
        <v>1201</v>
      </c>
      <c r="J706" s="175" t="s">
        <v>541</v>
      </c>
      <c r="K706" s="175" t="s">
        <v>603</v>
      </c>
    </row>
    <row r="707" spans="1:11" ht="12.75">
      <c r="A707" s="177">
        <v>702</v>
      </c>
      <c r="B707" s="175" t="s">
        <v>2390</v>
      </c>
      <c r="C707" s="175" t="s">
        <v>2389</v>
      </c>
      <c r="D707" s="175" t="s">
        <v>504</v>
      </c>
      <c r="E707" s="175" t="s">
        <v>839</v>
      </c>
      <c r="F707" s="179">
        <v>12283600</v>
      </c>
      <c r="G707" s="178">
        <f t="shared" si="10"/>
        <v>8713469.9288</v>
      </c>
      <c r="H707" s="175" t="s">
        <v>1114</v>
      </c>
      <c r="I707" s="175" t="s">
        <v>891</v>
      </c>
      <c r="J707" s="175" t="s">
        <v>541</v>
      </c>
      <c r="K707" s="175" t="s">
        <v>542</v>
      </c>
    </row>
    <row r="708" spans="1:11" ht="12.75">
      <c r="A708" s="177">
        <v>703</v>
      </c>
      <c r="B708" s="175" t="s">
        <v>2388</v>
      </c>
      <c r="C708" s="175" t="s">
        <v>2387</v>
      </c>
      <c r="D708" s="175" t="s">
        <v>504</v>
      </c>
      <c r="E708" s="175" t="s">
        <v>839</v>
      </c>
      <c r="F708" s="179">
        <v>12166500</v>
      </c>
      <c r="G708" s="178">
        <f t="shared" si="10"/>
        <v>8630404.107</v>
      </c>
      <c r="H708" s="175" t="s">
        <v>1114</v>
      </c>
      <c r="I708" s="175" t="s">
        <v>891</v>
      </c>
      <c r="J708" s="175" t="s">
        <v>541</v>
      </c>
      <c r="K708" s="175" t="s">
        <v>542</v>
      </c>
    </row>
    <row r="709" spans="1:11" ht="12.75">
      <c r="A709" s="177">
        <v>704</v>
      </c>
      <c r="B709" s="175" t="s">
        <v>2386</v>
      </c>
      <c r="C709" s="175" t="s">
        <v>2385</v>
      </c>
      <c r="D709" s="175" t="s">
        <v>504</v>
      </c>
      <c r="E709" s="175" t="s">
        <v>839</v>
      </c>
      <c r="F709" s="179">
        <v>12134200</v>
      </c>
      <c r="G709" s="178">
        <f t="shared" si="10"/>
        <v>8607491.843600001</v>
      </c>
      <c r="H709" s="175" t="s">
        <v>1114</v>
      </c>
      <c r="I709" s="175" t="s">
        <v>1201</v>
      </c>
      <c r="J709" s="175" t="s">
        <v>541</v>
      </c>
      <c r="K709" s="175" t="s">
        <v>542</v>
      </c>
    </row>
    <row r="710" spans="1:11" ht="12.75">
      <c r="A710" s="177">
        <v>705</v>
      </c>
      <c r="B710" s="175" t="s">
        <v>2384</v>
      </c>
      <c r="C710" s="175" t="s">
        <v>2383</v>
      </c>
      <c r="D710" s="175" t="s">
        <v>504</v>
      </c>
      <c r="E710" s="175" t="s">
        <v>839</v>
      </c>
      <c r="F710" s="179">
        <v>12115100</v>
      </c>
      <c r="G710" s="178">
        <f aca="true" t="shared" si="11" ref="G710:G773">F710*0.709358</f>
        <v>8593943.105800001</v>
      </c>
      <c r="H710" s="175" t="s">
        <v>1114</v>
      </c>
      <c r="I710" s="175" t="s">
        <v>891</v>
      </c>
      <c r="J710" s="175" t="s">
        <v>541</v>
      </c>
      <c r="K710" s="175" t="s">
        <v>542</v>
      </c>
    </row>
    <row r="711" spans="1:11" ht="12.75">
      <c r="A711" s="177">
        <v>706</v>
      </c>
      <c r="B711" s="175" t="s">
        <v>2382</v>
      </c>
      <c r="C711" s="175" t="s">
        <v>2381</v>
      </c>
      <c r="D711" s="175" t="s">
        <v>504</v>
      </c>
      <c r="E711" s="175" t="s">
        <v>839</v>
      </c>
      <c r="F711" s="179">
        <v>12100900</v>
      </c>
      <c r="G711" s="178">
        <f t="shared" si="11"/>
        <v>8583870.2222</v>
      </c>
      <c r="H711" s="175" t="s">
        <v>1114</v>
      </c>
      <c r="I711" s="175" t="s">
        <v>1201</v>
      </c>
      <c r="J711" s="175" t="s">
        <v>541</v>
      </c>
      <c r="K711" s="175" t="s">
        <v>542</v>
      </c>
    </row>
    <row r="712" spans="1:11" ht="12.75">
      <c r="A712" s="177">
        <v>707</v>
      </c>
      <c r="B712" s="175" t="s">
        <v>2380</v>
      </c>
      <c r="C712" s="175" t="s">
        <v>2379</v>
      </c>
      <c r="D712" s="175" t="s">
        <v>504</v>
      </c>
      <c r="E712" s="175" t="s">
        <v>839</v>
      </c>
      <c r="F712" s="179">
        <v>12049100</v>
      </c>
      <c r="G712" s="178">
        <f t="shared" si="11"/>
        <v>8547125.4778</v>
      </c>
      <c r="H712" s="175" t="s">
        <v>1114</v>
      </c>
      <c r="I712" s="175" t="s">
        <v>1201</v>
      </c>
      <c r="J712" s="175" t="s">
        <v>884</v>
      </c>
      <c r="K712" s="175" t="s">
        <v>1944</v>
      </c>
    </row>
    <row r="713" spans="1:11" ht="12.75">
      <c r="A713" s="177">
        <v>708</v>
      </c>
      <c r="B713" s="175" t="s">
        <v>2378</v>
      </c>
      <c r="C713" s="175" t="s">
        <v>2377</v>
      </c>
      <c r="D713" s="175" t="s">
        <v>504</v>
      </c>
      <c r="E713" s="175" t="s">
        <v>839</v>
      </c>
      <c r="F713" s="179">
        <v>12033000</v>
      </c>
      <c r="G713" s="178">
        <f t="shared" si="11"/>
        <v>8535704.814000001</v>
      </c>
      <c r="H713" s="175" t="s">
        <v>1114</v>
      </c>
      <c r="I713" s="175" t="s">
        <v>1201</v>
      </c>
      <c r="J713" s="175" t="s">
        <v>541</v>
      </c>
      <c r="K713" s="175" t="s">
        <v>542</v>
      </c>
    </row>
    <row r="714" spans="1:11" ht="12.75">
      <c r="A714" s="177">
        <v>709</v>
      </c>
      <c r="B714" s="175" t="s">
        <v>2376</v>
      </c>
      <c r="C714" s="175" t="s">
        <v>2375</v>
      </c>
      <c r="D714" s="175" t="s">
        <v>504</v>
      </c>
      <c r="E714" s="175" t="s">
        <v>839</v>
      </c>
      <c r="F714" s="179">
        <v>12023100</v>
      </c>
      <c r="G714" s="178">
        <f t="shared" si="11"/>
        <v>8528682.1698</v>
      </c>
      <c r="H714" s="175" t="s">
        <v>1114</v>
      </c>
      <c r="I714" s="175" t="s">
        <v>1201</v>
      </c>
      <c r="J714" s="175" t="s">
        <v>541</v>
      </c>
      <c r="K714" s="175" t="s">
        <v>603</v>
      </c>
    </row>
    <row r="715" spans="1:11" ht="12.75">
      <c r="A715" s="177">
        <v>710</v>
      </c>
      <c r="B715" s="175" t="s">
        <v>2374</v>
      </c>
      <c r="C715" s="175" t="s">
        <v>2373</v>
      </c>
      <c r="D715" s="175" t="s">
        <v>504</v>
      </c>
      <c r="E715" s="175" t="s">
        <v>839</v>
      </c>
      <c r="F715" s="179">
        <v>11976000</v>
      </c>
      <c r="G715" s="178">
        <f t="shared" si="11"/>
        <v>8495271.408</v>
      </c>
      <c r="H715" s="175" t="s">
        <v>1114</v>
      </c>
      <c r="I715" s="175" t="s">
        <v>1201</v>
      </c>
      <c r="J715" s="175" t="s">
        <v>541</v>
      </c>
      <c r="K715" s="175" t="s">
        <v>542</v>
      </c>
    </row>
    <row r="716" spans="1:11" ht="12.75">
      <c r="A716" s="177">
        <v>711</v>
      </c>
      <c r="B716" s="175" t="s">
        <v>2372</v>
      </c>
      <c r="C716" s="175" t="s">
        <v>2371</v>
      </c>
      <c r="D716" s="175" t="s">
        <v>504</v>
      </c>
      <c r="E716" s="175" t="s">
        <v>839</v>
      </c>
      <c r="F716" s="179">
        <v>11914000</v>
      </c>
      <c r="G716" s="178">
        <f t="shared" si="11"/>
        <v>8451291.212000001</v>
      </c>
      <c r="H716" s="175" t="s">
        <v>1114</v>
      </c>
      <c r="I716" s="175" t="s">
        <v>1201</v>
      </c>
      <c r="J716" s="175" t="s">
        <v>541</v>
      </c>
      <c r="K716" s="175" t="s">
        <v>542</v>
      </c>
    </row>
    <row r="717" spans="1:11" ht="12.75">
      <c r="A717" s="177">
        <v>712</v>
      </c>
      <c r="B717" s="175" t="s">
        <v>2370</v>
      </c>
      <c r="C717" s="175" t="s">
        <v>2369</v>
      </c>
      <c r="D717" s="175" t="s">
        <v>504</v>
      </c>
      <c r="E717" s="175" t="s">
        <v>839</v>
      </c>
      <c r="F717" s="179">
        <v>11892700</v>
      </c>
      <c r="G717" s="178">
        <f t="shared" si="11"/>
        <v>8436181.8866</v>
      </c>
      <c r="H717" s="175" t="s">
        <v>1114</v>
      </c>
      <c r="I717" s="175" t="s">
        <v>2053</v>
      </c>
      <c r="J717" s="175" t="s">
        <v>541</v>
      </c>
      <c r="K717" s="175" t="s">
        <v>542</v>
      </c>
    </row>
    <row r="718" spans="1:11" ht="12.75">
      <c r="A718" s="177">
        <v>713</v>
      </c>
      <c r="B718" s="175" t="s">
        <v>2368</v>
      </c>
      <c r="C718" s="175" t="s">
        <v>2607</v>
      </c>
      <c r="D718" s="175" t="s">
        <v>504</v>
      </c>
      <c r="E718" s="175" t="s">
        <v>839</v>
      </c>
      <c r="F718" s="179">
        <v>11687500</v>
      </c>
      <c r="G718" s="178">
        <f t="shared" si="11"/>
        <v>8290621.625000001</v>
      </c>
      <c r="H718" s="175" t="s">
        <v>1114</v>
      </c>
      <c r="I718" s="175" t="s">
        <v>1201</v>
      </c>
      <c r="J718" s="175" t="s">
        <v>541</v>
      </c>
      <c r="K718" s="175" t="s">
        <v>603</v>
      </c>
    </row>
    <row r="719" spans="1:11" ht="12.75">
      <c r="A719" s="177">
        <v>714</v>
      </c>
      <c r="B719" s="175" t="s">
        <v>2606</v>
      </c>
      <c r="C719" s="175" t="s">
        <v>2605</v>
      </c>
      <c r="D719" s="175" t="s">
        <v>504</v>
      </c>
      <c r="E719" s="175" t="s">
        <v>839</v>
      </c>
      <c r="F719" s="179">
        <v>11661400</v>
      </c>
      <c r="G719" s="178">
        <f t="shared" si="11"/>
        <v>8272107.381200001</v>
      </c>
      <c r="H719" s="175" t="s">
        <v>1114</v>
      </c>
      <c r="I719" s="175" t="s">
        <v>1201</v>
      </c>
      <c r="J719" s="175" t="s">
        <v>541</v>
      </c>
      <c r="K719" s="175" t="s">
        <v>542</v>
      </c>
    </row>
    <row r="720" spans="1:11" ht="12.75">
      <c r="A720" s="177">
        <v>715</v>
      </c>
      <c r="B720" s="175" t="s">
        <v>2604</v>
      </c>
      <c r="C720" s="175" t="s">
        <v>2603</v>
      </c>
      <c r="D720" s="175" t="s">
        <v>504</v>
      </c>
      <c r="E720" s="175" t="s">
        <v>839</v>
      </c>
      <c r="F720" s="179">
        <v>11590300</v>
      </c>
      <c r="G720" s="178">
        <f t="shared" si="11"/>
        <v>8221672.027400001</v>
      </c>
      <c r="H720" s="175" t="s">
        <v>1114</v>
      </c>
      <c r="I720" s="175" t="s">
        <v>1201</v>
      </c>
      <c r="J720" s="175" t="s">
        <v>541</v>
      </c>
      <c r="K720" s="175" t="s">
        <v>603</v>
      </c>
    </row>
    <row r="721" spans="1:11" ht="12.75">
      <c r="A721" s="177">
        <v>716</v>
      </c>
      <c r="B721" s="175" t="s">
        <v>2602</v>
      </c>
      <c r="C721" s="175" t="s">
        <v>2601</v>
      </c>
      <c r="D721" s="175" t="s">
        <v>504</v>
      </c>
      <c r="E721" s="175" t="s">
        <v>839</v>
      </c>
      <c r="F721" s="179">
        <v>11588400</v>
      </c>
      <c r="G721" s="178">
        <f t="shared" si="11"/>
        <v>8220324.2472</v>
      </c>
      <c r="H721" s="175" t="s">
        <v>1114</v>
      </c>
      <c r="I721" s="175" t="s">
        <v>891</v>
      </c>
      <c r="J721" s="175" t="s">
        <v>541</v>
      </c>
      <c r="K721" s="175" t="s">
        <v>542</v>
      </c>
    </row>
    <row r="722" spans="1:11" ht="12.75">
      <c r="A722" s="177">
        <v>717</v>
      </c>
      <c r="B722" s="175" t="s">
        <v>2600</v>
      </c>
      <c r="C722" s="175" t="s">
        <v>2599</v>
      </c>
      <c r="D722" s="175" t="s">
        <v>504</v>
      </c>
      <c r="E722" s="175" t="s">
        <v>839</v>
      </c>
      <c r="F722" s="179">
        <v>11485800</v>
      </c>
      <c r="G722" s="178">
        <f t="shared" si="11"/>
        <v>8147544.116400001</v>
      </c>
      <c r="H722" s="175" t="s">
        <v>1114</v>
      </c>
      <c r="I722" s="175" t="s">
        <v>1201</v>
      </c>
      <c r="J722" s="175" t="s">
        <v>541</v>
      </c>
      <c r="K722" s="175" t="s">
        <v>542</v>
      </c>
    </row>
    <row r="723" spans="1:11" ht="12.75">
      <c r="A723" s="177">
        <v>718</v>
      </c>
      <c r="B723" s="175" t="s">
        <v>2598</v>
      </c>
      <c r="C723" s="175" t="s">
        <v>2597</v>
      </c>
      <c r="D723" s="175" t="s">
        <v>504</v>
      </c>
      <c r="E723" s="175" t="s">
        <v>839</v>
      </c>
      <c r="F723" s="179">
        <v>11483100</v>
      </c>
      <c r="G723" s="178">
        <f t="shared" si="11"/>
        <v>8145628.849800001</v>
      </c>
      <c r="H723" s="175" t="s">
        <v>1114</v>
      </c>
      <c r="I723" s="175" t="s">
        <v>1201</v>
      </c>
      <c r="J723" s="175" t="s">
        <v>541</v>
      </c>
      <c r="K723" s="175" t="s">
        <v>571</v>
      </c>
    </row>
    <row r="724" spans="1:11" ht="12.75">
      <c r="A724" s="177">
        <v>719</v>
      </c>
      <c r="B724" s="175" t="s">
        <v>2596</v>
      </c>
      <c r="C724" s="175" t="s">
        <v>2595</v>
      </c>
      <c r="D724" s="175" t="s">
        <v>504</v>
      </c>
      <c r="E724" s="175" t="s">
        <v>839</v>
      </c>
      <c r="F724" s="179">
        <v>11367800</v>
      </c>
      <c r="G724" s="178">
        <f t="shared" si="11"/>
        <v>8063839.872400001</v>
      </c>
      <c r="H724" s="175" t="s">
        <v>1114</v>
      </c>
      <c r="I724" s="175" t="s">
        <v>1201</v>
      </c>
      <c r="J724" s="175" t="s">
        <v>884</v>
      </c>
      <c r="K724" s="175" t="s">
        <v>1944</v>
      </c>
    </row>
    <row r="725" spans="1:11" ht="12.75">
      <c r="A725" s="177">
        <v>720</v>
      </c>
      <c r="B725" s="175" t="s">
        <v>2594</v>
      </c>
      <c r="C725" s="175" t="s">
        <v>2593</v>
      </c>
      <c r="D725" s="175" t="s">
        <v>2592</v>
      </c>
      <c r="E725" s="175" t="s">
        <v>839</v>
      </c>
      <c r="F725" s="179">
        <v>11337600</v>
      </c>
      <c r="G725" s="178">
        <f t="shared" si="11"/>
        <v>8042417.2608</v>
      </c>
      <c r="H725" s="175" t="s">
        <v>1114</v>
      </c>
      <c r="I725" s="175" t="s">
        <v>1201</v>
      </c>
      <c r="J725" s="175" t="s">
        <v>612</v>
      </c>
      <c r="K725" s="175" t="s">
        <v>700</v>
      </c>
    </row>
    <row r="726" spans="1:11" ht="12.75">
      <c r="A726" s="177">
        <v>721</v>
      </c>
      <c r="B726" s="175" t="s">
        <v>2591</v>
      </c>
      <c r="C726" s="175" t="s">
        <v>2590</v>
      </c>
      <c r="D726" s="175" t="s">
        <v>504</v>
      </c>
      <c r="E726" s="175" t="s">
        <v>839</v>
      </c>
      <c r="F726" s="179">
        <v>11293800</v>
      </c>
      <c r="G726" s="178">
        <f t="shared" si="11"/>
        <v>8011347.3804</v>
      </c>
      <c r="H726" s="175" t="s">
        <v>1114</v>
      </c>
      <c r="I726" s="175" t="s">
        <v>1201</v>
      </c>
      <c r="J726" s="175" t="s">
        <v>541</v>
      </c>
      <c r="K726" s="175" t="s">
        <v>603</v>
      </c>
    </row>
    <row r="727" spans="1:11" ht="12.75">
      <c r="A727" s="177">
        <v>722</v>
      </c>
      <c r="B727" s="175" t="s">
        <v>2589</v>
      </c>
      <c r="C727" s="175" t="s">
        <v>2588</v>
      </c>
      <c r="D727" s="175" t="s">
        <v>504</v>
      </c>
      <c r="E727" s="175" t="s">
        <v>839</v>
      </c>
      <c r="F727" s="179">
        <v>11259800</v>
      </c>
      <c r="G727" s="178">
        <f t="shared" si="11"/>
        <v>7987229.208400001</v>
      </c>
      <c r="H727" s="175" t="s">
        <v>1114</v>
      </c>
      <c r="I727" s="175" t="s">
        <v>891</v>
      </c>
      <c r="J727" s="175" t="s">
        <v>541</v>
      </c>
      <c r="K727" s="175" t="s">
        <v>542</v>
      </c>
    </row>
    <row r="728" spans="1:11" ht="12.75">
      <c r="A728" s="177">
        <v>723</v>
      </c>
      <c r="B728" s="175" t="s">
        <v>2587</v>
      </c>
      <c r="C728" s="175" t="s">
        <v>2586</v>
      </c>
      <c r="D728" s="175" t="s">
        <v>605</v>
      </c>
      <c r="E728" s="175" t="s">
        <v>839</v>
      </c>
      <c r="F728" s="179">
        <v>11235900</v>
      </c>
      <c r="G728" s="178">
        <f t="shared" si="11"/>
        <v>7970275.552200001</v>
      </c>
      <c r="H728" s="175" t="s">
        <v>1114</v>
      </c>
      <c r="I728" s="175" t="s">
        <v>891</v>
      </c>
      <c r="J728" s="175" t="s">
        <v>541</v>
      </c>
      <c r="K728" s="175" t="s">
        <v>542</v>
      </c>
    </row>
    <row r="729" spans="1:11" ht="12.75">
      <c r="A729" s="177">
        <v>724</v>
      </c>
      <c r="B729" s="175" t="s">
        <v>2585</v>
      </c>
      <c r="C729" s="175" t="s">
        <v>2584</v>
      </c>
      <c r="D729" s="175" t="s">
        <v>504</v>
      </c>
      <c r="E729" s="175" t="s">
        <v>839</v>
      </c>
      <c r="F729" s="179">
        <v>11210400</v>
      </c>
      <c r="G729" s="178">
        <f t="shared" si="11"/>
        <v>7952186.9232</v>
      </c>
      <c r="H729" s="175" t="s">
        <v>1114</v>
      </c>
      <c r="I729" s="175" t="s">
        <v>1201</v>
      </c>
      <c r="J729" s="175" t="s">
        <v>541</v>
      </c>
      <c r="K729" s="175" t="s">
        <v>542</v>
      </c>
    </row>
    <row r="730" spans="1:11" ht="12.75">
      <c r="A730" s="177">
        <v>725</v>
      </c>
      <c r="B730" s="175" t="s">
        <v>2583</v>
      </c>
      <c r="C730" s="175" t="s">
        <v>2582</v>
      </c>
      <c r="D730" s="175" t="s">
        <v>504</v>
      </c>
      <c r="E730" s="175" t="s">
        <v>839</v>
      </c>
      <c r="F730" s="179">
        <v>11165900</v>
      </c>
      <c r="G730" s="178">
        <f t="shared" si="11"/>
        <v>7920620.4922</v>
      </c>
      <c r="H730" s="175" t="s">
        <v>1114</v>
      </c>
      <c r="I730" s="175" t="s">
        <v>891</v>
      </c>
      <c r="J730" s="175" t="s">
        <v>884</v>
      </c>
      <c r="K730" s="175" t="s">
        <v>1944</v>
      </c>
    </row>
    <row r="731" spans="1:11" ht="12.75">
      <c r="A731" s="177">
        <v>726</v>
      </c>
      <c r="B731" s="175" t="s">
        <v>2581</v>
      </c>
      <c r="C731" s="175" t="s">
        <v>2580</v>
      </c>
      <c r="D731" s="175" t="s">
        <v>504</v>
      </c>
      <c r="E731" s="175" t="s">
        <v>839</v>
      </c>
      <c r="F731" s="179">
        <v>11120000</v>
      </c>
      <c r="G731" s="178">
        <f t="shared" si="11"/>
        <v>7888060.960000001</v>
      </c>
      <c r="H731" s="175" t="s">
        <v>1114</v>
      </c>
      <c r="I731" s="175" t="s">
        <v>2053</v>
      </c>
      <c r="J731" s="175" t="s">
        <v>884</v>
      </c>
      <c r="K731" s="175" t="s">
        <v>1944</v>
      </c>
    </row>
    <row r="732" spans="1:11" ht="12.75">
      <c r="A732" s="177">
        <v>727</v>
      </c>
      <c r="B732" s="175" t="s">
        <v>2579</v>
      </c>
      <c r="C732" s="175" t="s">
        <v>2578</v>
      </c>
      <c r="D732" s="175" t="s">
        <v>504</v>
      </c>
      <c r="E732" s="175" t="s">
        <v>839</v>
      </c>
      <c r="F732" s="179">
        <v>11104000</v>
      </c>
      <c r="G732" s="178">
        <f t="shared" si="11"/>
        <v>7876711.232000001</v>
      </c>
      <c r="H732" s="175" t="s">
        <v>1114</v>
      </c>
      <c r="I732" s="175" t="s">
        <v>1201</v>
      </c>
      <c r="J732" s="175" t="s">
        <v>541</v>
      </c>
      <c r="K732" s="175" t="s">
        <v>542</v>
      </c>
    </row>
    <row r="733" spans="1:11" ht="12.75">
      <c r="A733" s="177">
        <v>728</v>
      </c>
      <c r="B733" s="175" t="s">
        <v>2577</v>
      </c>
      <c r="C733" s="175" t="s">
        <v>2576</v>
      </c>
      <c r="D733" s="175" t="s">
        <v>504</v>
      </c>
      <c r="E733" s="175" t="s">
        <v>839</v>
      </c>
      <c r="F733" s="179">
        <v>10936700</v>
      </c>
      <c r="G733" s="178">
        <f t="shared" si="11"/>
        <v>7758035.6386</v>
      </c>
      <c r="H733" s="175" t="s">
        <v>1114</v>
      </c>
      <c r="I733" s="175" t="s">
        <v>891</v>
      </c>
      <c r="J733" s="175" t="s">
        <v>541</v>
      </c>
      <c r="K733" s="175" t="s">
        <v>542</v>
      </c>
    </row>
    <row r="734" spans="1:11" ht="12.75">
      <c r="A734" s="177">
        <v>729</v>
      </c>
      <c r="B734" s="175" t="s">
        <v>2575</v>
      </c>
      <c r="C734" s="175" t="s">
        <v>2574</v>
      </c>
      <c r="D734" s="175" t="s">
        <v>504</v>
      </c>
      <c r="E734" s="175" t="s">
        <v>839</v>
      </c>
      <c r="F734" s="179">
        <v>10875700</v>
      </c>
      <c r="G734" s="178">
        <f t="shared" si="11"/>
        <v>7714764.800600001</v>
      </c>
      <c r="H734" s="175" t="s">
        <v>1114</v>
      </c>
      <c r="I734" s="175" t="s">
        <v>2053</v>
      </c>
      <c r="J734" s="175" t="s">
        <v>541</v>
      </c>
      <c r="K734" s="175" t="s">
        <v>542</v>
      </c>
    </row>
    <row r="735" spans="1:11" ht="12.75">
      <c r="A735" s="177">
        <v>730</v>
      </c>
      <c r="B735" s="175" t="s">
        <v>2573</v>
      </c>
      <c r="C735" s="175" t="s">
        <v>2572</v>
      </c>
      <c r="D735" s="175" t="s">
        <v>504</v>
      </c>
      <c r="E735" s="175" t="s">
        <v>839</v>
      </c>
      <c r="F735" s="179">
        <v>10865800</v>
      </c>
      <c r="G735" s="178">
        <f t="shared" si="11"/>
        <v>7707742.156400001</v>
      </c>
      <c r="H735" s="175" t="s">
        <v>1114</v>
      </c>
      <c r="I735" s="175" t="s">
        <v>1201</v>
      </c>
      <c r="J735" s="175" t="s">
        <v>541</v>
      </c>
      <c r="K735" s="175" t="s">
        <v>542</v>
      </c>
    </row>
    <row r="736" spans="1:11" ht="12.75">
      <c r="A736" s="177">
        <v>731</v>
      </c>
      <c r="B736" s="175" t="s">
        <v>2571</v>
      </c>
      <c r="C736" s="175" t="s">
        <v>2570</v>
      </c>
      <c r="D736" s="175" t="s">
        <v>504</v>
      </c>
      <c r="E736" s="175" t="s">
        <v>839</v>
      </c>
      <c r="F736" s="179">
        <v>10834400</v>
      </c>
      <c r="G736" s="178">
        <f t="shared" si="11"/>
        <v>7685468.3152</v>
      </c>
      <c r="H736" s="175" t="s">
        <v>1114</v>
      </c>
      <c r="I736" s="175" t="s">
        <v>1201</v>
      </c>
      <c r="J736" s="175" t="s">
        <v>541</v>
      </c>
      <c r="K736" s="175" t="s">
        <v>542</v>
      </c>
    </row>
    <row r="737" spans="1:11" ht="12.75">
      <c r="A737" s="177">
        <v>732</v>
      </c>
      <c r="B737" s="175" t="s">
        <v>2569</v>
      </c>
      <c r="C737" s="175" t="s">
        <v>2568</v>
      </c>
      <c r="D737" s="175" t="s">
        <v>504</v>
      </c>
      <c r="E737" s="175" t="s">
        <v>839</v>
      </c>
      <c r="F737" s="179">
        <v>10784000</v>
      </c>
      <c r="G737" s="178">
        <f t="shared" si="11"/>
        <v>7649716.672</v>
      </c>
      <c r="H737" s="175" t="s">
        <v>1114</v>
      </c>
      <c r="I737" s="175" t="s">
        <v>1201</v>
      </c>
      <c r="J737" s="175" t="s">
        <v>612</v>
      </c>
      <c r="K737" s="175" t="s">
        <v>700</v>
      </c>
    </row>
    <row r="738" spans="1:11" ht="12.75">
      <c r="A738" s="177">
        <v>733</v>
      </c>
      <c r="B738" s="175" t="s">
        <v>2567</v>
      </c>
      <c r="C738" s="175" t="s">
        <v>2566</v>
      </c>
      <c r="D738" s="175" t="s">
        <v>504</v>
      </c>
      <c r="E738" s="175" t="s">
        <v>839</v>
      </c>
      <c r="F738" s="179">
        <v>10714300</v>
      </c>
      <c r="G738" s="178">
        <f t="shared" si="11"/>
        <v>7600274.4194</v>
      </c>
      <c r="H738" s="175" t="s">
        <v>1114</v>
      </c>
      <c r="I738" s="175" t="s">
        <v>2053</v>
      </c>
      <c r="J738" s="175" t="s">
        <v>541</v>
      </c>
      <c r="K738" s="175" t="s">
        <v>571</v>
      </c>
    </row>
    <row r="739" spans="1:11" ht="12.75">
      <c r="A739" s="177">
        <v>734</v>
      </c>
      <c r="B739" s="175" t="s">
        <v>2565</v>
      </c>
      <c r="C739" s="175" t="s">
        <v>2564</v>
      </c>
      <c r="D739" s="175" t="s">
        <v>504</v>
      </c>
      <c r="E739" s="175" t="s">
        <v>839</v>
      </c>
      <c r="F739" s="179">
        <v>10660000</v>
      </c>
      <c r="G739" s="178">
        <f t="shared" si="11"/>
        <v>7561756.28</v>
      </c>
      <c r="H739" s="175" t="s">
        <v>1114</v>
      </c>
      <c r="I739" s="175" t="s">
        <v>1201</v>
      </c>
      <c r="J739" s="175" t="s">
        <v>541</v>
      </c>
      <c r="K739" s="175" t="s">
        <v>542</v>
      </c>
    </row>
    <row r="740" spans="1:11" ht="12.75">
      <c r="A740" s="177">
        <v>735</v>
      </c>
      <c r="B740" s="175" t="s">
        <v>2563</v>
      </c>
      <c r="C740" s="175" t="s">
        <v>2562</v>
      </c>
      <c r="D740" s="175" t="s">
        <v>504</v>
      </c>
      <c r="E740" s="175" t="s">
        <v>839</v>
      </c>
      <c r="F740" s="179">
        <v>10591100</v>
      </c>
      <c r="G740" s="178">
        <f t="shared" si="11"/>
        <v>7512881.513800001</v>
      </c>
      <c r="H740" s="175" t="s">
        <v>1114</v>
      </c>
      <c r="I740" s="175" t="s">
        <v>1201</v>
      </c>
      <c r="J740" s="175" t="s">
        <v>541</v>
      </c>
      <c r="K740" s="175" t="s">
        <v>542</v>
      </c>
    </row>
    <row r="741" spans="1:11" ht="12.75">
      <c r="A741" s="177">
        <v>736</v>
      </c>
      <c r="B741" s="175" t="s">
        <v>2561</v>
      </c>
      <c r="C741" s="175" t="s">
        <v>2802</v>
      </c>
      <c r="D741" s="175" t="s">
        <v>504</v>
      </c>
      <c r="E741" s="175" t="s">
        <v>839</v>
      </c>
      <c r="F741" s="179">
        <v>10552100</v>
      </c>
      <c r="G741" s="178">
        <f t="shared" si="11"/>
        <v>7485216.5518000005</v>
      </c>
      <c r="H741" s="175" t="s">
        <v>1114</v>
      </c>
      <c r="I741" s="175" t="s">
        <v>1201</v>
      </c>
      <c r="J741" s="175" t="s">
        <v>884</v>
      </c>
      <c r="K741" s="175" t="s">
        <v>1944</v>
      </c>
    </row>
    <row r="742" spans="1:11" ht="12.75">
      <c r="A742" s="177">
        <v>737</v>
      </c>
      <c r="B742" s="175" t="s">
        <v>2801</v>
      </c>
      <c r="C742" s="175" t="s">
        <v>2800</v>
      </c>
      <c r="D742" s="175" t="s">
        <v>504</v>
      </c>
      <c r="E742" s="175" t="s">
        <v>839</v>
      </c>
      <c r="F742" s="179">
        <v>10542100</v>
      </c>
      <c r="G742" s="178">
        <f t="shared" si="11"/>
        <v>7478122.9718</v>
      </c>
      <c r="H742" s="175" t="s">
        <v>1114</v>
      </c>
      <c r="I742" s="175" t="s">
        <v>891</v>
      </c>
      <c r="J742" s="175" t="s">
        <v>541</v>
      </c>
      <c r="K742" s="175" t="s">
        <v>603</v>
      </c>
    </row>
    <row r="743" spans="1:11" ht="12.75">
      <c r="A743" s="177">
        <v>738</v>
      </c>
      <c r="B743" s="175" t="s">
        <v>2799</v>
      </c>
      <c r="C743" s="175" t="s">
        <v>2798</v>
      </c>
      <c r="D743" s="175" t="s">
        <v>504</v>
      </c>
      <c r="E743" s="175" t="s">
        <v>839</v>
      </c>
      <c r="F743" s="179">
        <v>10495700</v>
      </c>
      <c r="G743" s="178">
        <f t="shared" si="11"/>
        <v>7445208.760600001</v>
      </c>
      <c r="H743" s="175" t="s">
        <v>1114</v>
      </c>
      <c r="I743" s="175" t="s">
        <v>1201</v>
      </c>
      <c r="J743" s="175" t="s">
        <v>541</v>
      </c>
      <c r="K743" s="175" t="s">
        <v>542</v>
      </c>
    </row>
    <row r="744" spans="1:11" ht="12.75">
      <c r="A744" s="177">
        <v>739</v>
      </c>
      <c r="B744" s="175" t="s">
        <v>2797</v>
      </c>
      <c r="C744" s="175" t="s">
        <v>2796</v>
      </c>
      <c r="D744" s="175" t="s">
        <v>504</v>
      </c>
      <c r="E744" s="175" t="s">
        <v>839</v>
      </c>
      <c r="F744" s="179">
        <v>10449200</v>
      </c>
      <c r="G744" s="178">
        <f t="shared" si="11"/>
        <v>7412223.613600001</v>
      </c>
      <c r="H744" s="175" t="s">
        <v>1114</v>
      </c>
      <c r="I744" s="175" t="s">
        <v>1201</v>
      </c>
      <c r="J744" s="175" t="s">
        <v>884</v>
      </c>
      <c r="K744" s="175" t="s">
        <v>1948</v>
      </c>
    </row>
    <row r="745" spans="1:11" ht="12.75">
      <c r="A745" s="177">
        <v>740</v>
      </c>
      <c r="B745" s="175" t="s">
        <v>2554</v>
      </c>
      <c r="C745" s="175" t="s">
        <v>2553</v>
      </c>
      <c r="D745" s="175" t="s">
        <v>504</v>
      </c>
      <c r="E745" s="175" t="s">
        <v>839</v>
      </c>
      <c r="F745" s="179">
        <v>10446700</v>
      </c>
      <c r="G745" s="178">
        <f t="shared" si="11"/>
        <v>7410450.2186</v>
      </c>
      <c r="H745" s="175" t="s">
        <v>1114</v>
      </c>
      <c r="I745" s="175" t="s">
        <v>1201</v>
      </c>
      <c r="J745" s="175" t="s">
        <v>541</v>
      </c>
      <c r="K745" s="175" t="s">
        <v>603</v>
      </c>
    </row>
    <row r="746" spans="1:11" ht="12.75">
      <c r="A746" s="177">
        <v>741</v>
      </c>
      <c r="B746" s="175" t="s">
        <v>2552</v>
      </c>
      <c r="C746" s="175" t="s">
        <v>2551</v>
      </c>
      <c r="D746" s="175" t="s">
        <v>504</v>
      </c>
      <c r="E746" s="175" t="s">
        <v>839</v>
      </c>
      <c r="F746" s="179">
        <v>10431900</v>
      </c>
      <c r="G746" s="178">
        <f t="shared" si="11"/>
        <v>7399951.7202</v>
      </c>
      <c r="H746" s="175" t="s">
        <v>1114</v>
      </c>
      <c r="I746" s="175" t="s">
        <v>1201</v>
      </c>
      <c r="J746" s="175" t="s">
        <v>612</v>
      </c>
      <c r="K746" s="175" t="s">
        <v>700</v>
      </c>
    </row>
    <row r="747" spans="1:11" ht="12.75">
      <c r="A747" s="177">
        <v>742</v>
      </c>
      <c r="B747" s="175" t="s">
        <v>2550</v>
      </c>
      <c r="C747" s="175" t="s">
        <v>2549</v>
      </c>
      <c r="D747" s="175" t="s">
        <v>504</v>
      </c>
      <c r="E747" s="175" t="s">
        <v>839</v>
      </c>
      <c r="F747" s="179">
        <v>10394800</v>
      </c>
      <c r="G747" s="178">
        <f t="shared" si="11"/>
        <v>7373634.538400001</v>
      </c>
      <c r="H747" s="175" t="s">
        <v>1114</v>
      </c>
      <c r="I747" s="175" t="s">
        <v>2053</v>
      </c>
      <c r="J747" s="175" t="s">
        <v>541</v>
      </c>
      <c r="K747" s="175" t="s">
        <v>603</v>
      </c>
    </row>
    <row r="748" spans="1:11" ht="12.75">
      <c r="A748" s="177">
        <v>743</v>
      </c>
      <c r="B748" s="175" t="s">
        <v>2548</v>
      </c>
      <c r="C748" s="175" t="s">
        <v>2547</v>
      </c>
      <c r="D748" s="175" t="s">
        <v>504</v>
      </c>
      <c r="E748" s="175" t="s">
        <v>839</v>
      </c>
      <c r="F748" s="179">
        <v>10342200</v>
      </c>
      <c r="G748" s="178">
        <f t="shared" si="11"/>
        <v>7336322.307600001</v>
      </c>
      <c r="H748" s="175" t="s">
        <v>1114</v>
      </c>
      <c r="I748" s="175" t="s">
        <v>1201</v>
      </c>
      <c r="J748" s="175" t="s">
        <v>541</v>
      </c>
      <c r="K748" s="175" t="s">
        <v>603</v>
      </c>
    </row>
    <row r="749" spans="1:11" ht="12.75">
      <c r="A749" s="177">
        <v>744</v>
      </c>
      <c r="B749" s="175" t="s">
        <v>2546</v>
      </c>
      <c r="C749" s="175" t="s">
        <v>2545</v>
      </c>
      <c r="D749" s="175" t="s">
        <v>504</v>
      </c>
      <c r="E749" s="175" t="s">
        <v>839</v>
      </c>
      <c r="F749" s="179">
        <v>10325500</v>
      </c>
      <c r="G749" s="178">
        <f t="shared" si="11"/>
        <v>7324476.029</v>
      </c>
      <c r="H749" s="175" t="s">
        <v>1114</v>
      </c>
      <c r="I749" s="175" t="s">
        <v>1201</v>
      </c>
      <c r="J749" s="175" t="s">
        <v>541</v>
      </c>
      <c r="K749" s="175" t="s">
        <v>542</v>
      </c>
    </row>
    <row r="750" spans="1:11" ht="12.75">
      <c r="A750" s="177">
        <v>745</v>
      </c>
      <c r="B750" s="175" t="s">
        <v>2544</v>
      </c>
      <c r="C750" s="175" t="s">
        <v>2543</v>
      </c>
      <c r="D750" s="175" t="s">
        <v>504</v>
      </c>
      <c r="E750" s="175" t="s">
        <v>839</v>
      </c>
      <c r="F750" s="179">
        <v>10237500</v>
      </c>
      <c r="G750" s="178">
        <f t="shared" si="11"/>
        <v>7262052.525</v>
      </c>
      <c r="H750" s="175" t="s">
        <v>1114</v>
      </c>
      <c r="I750" s="175" t="s">
        <v>1201</v>
      </c>
      <c r="J750" s="175" t="s">
        <v>541</v>
      </c>
      <c r="K750" s="175" t="s">
        <v>542</v>
      </c>
    </row>
    <row r="751" spans="1:11" ht="12.75">
      <c r="A751" s="177">
        <v>746</v>
      </c>
      <c r="B751" s="175" t="s">
        <v>2542</v>
      </c>
      <c r="C751" s="175" t="s">
        <v>2541</v>
      </c>
      <c r="D751" s="175" t="s">
        <v>504</v>
      </c>
      <c r="E751" s="175" t="s">
        <v>839</v>
      </c>
      <c r="F751" s="179">
        <v>10186100</v>
      </c>
      <c r="G751" s="178">
        <f t="shared" si="11"/>
        <v>7225591.523800001</v>
      </c>
      <c r="H751" s="175" t="s">
        <v>1114</v>
      </c>
      <c r="I751" s="175" t="s">
        <v>1201</v>
      </c>
      <c r="J751" s="175" t="s">
        <v>612</v>
      </c>
      <c r="K751" s="175" t="s">
        <v>700</v>
      </c>
    </row>
    <row r="752" spans="1:11" ht="12.75">
      <c r="A752" s="177">
        <v>747</v>
      </c>
      <c r="B752" s="175" t="s">
        <v>2540</v>
      </c>
      <c r="C752" s="175" t="s">
        <v>2539</v>
      </c>
      <c r="D752" s="175" t="s">
        <v>504</v>
      </c>
      <c r="E752" s="175" t="s">
        <v>839</v>
      </c>
      <c r="F752" s="179">
        <v>10186100</v>
      </c>
      <c r="G752" s="178">
        <f t="shared" si="11"/>
        <v>7225591.523800001</v>
      </c>
      <c r="H752" s="175" t="s">
        <v>1114</v>
      </c>
      <c r="I752" s="175" t="s">
        <v>1201</v>
      </c>
      <c r="J752" s="175" t="s">
        <v>541</v>
      </c>
      <c r="K752" s="175" t="s">
        <v>542</v>
      </c>
    </row>
    <row r="753" spans="1:11" ht="12.75">
      <c r="A753" s="177">
        <v>748</v>
      </c>
      <c r="B753" s="175" t="s">
        <v>2538</v>
      </c>
      <c r="C753" s="175" t="s">
        <v>2297</v>
      </c>
      <c r="D753" s="175" t="s">
        <v>504</v>
      </c>
      <c r="E753" s="175" t="s">
        <v>839</v>
      </c>
      <c r="F753" s="179">
        <v>10089500</v>
      </c>
      <c r="G753" s="178">
        <f t="shared" si="11"/>
        <v>7157067.541</v>
      </c>
      <c r="H753" s="175" t="s">
        <v>1114</v>
      </c>
      <c r="I753" s="175" t="s">
        <v>1201</v>
      </c>
      <c r="J753" s="175" t="s">
        <v>541</v>
      </c>
      <c r="K753" s="175" t="s">
        <v>542</v>
      </c>
    </row>
    <row r="754" spans="1:11" ht="12.75">
      <c r="A754" s="177">
        <v>749</v>
      </c>
      <c r="B754" s="175" t="s">
        <v>2296</v>
      </c>
      <c r="C754" s="175" t="s">
        <v>2295</v>
      </c>
      <c r="D754" s="175" t="s">
        <v>504</v>
      </c>
      <c r="E754" s="175" t="s">
        <v>839</v>
      </c>
      <c r="F754" s="179">
        <v>10033400</v>
      </c>
      <c r="G754" s="178">
        <f t="shared" si="11"/>
        <v>7117272.557200001</v>
      </c>
      <c r="H754" s="175" t="s">
        <v>1114</v>
      </c>
      <c r="I754" s="175" t="s">
        <v>891</v>
      </c>
      <c r="J754" s="175" t="s">
        <v>541</v>
      </c>
      <c r="K754" s="175" t="s">
        <v>603</v>
      </c>
    </row>
    <row r="755" spans="1:11" ht="12.75">
      <c r="A755" s="177">
        <v>750</v>
      </c>
      <c r="B755" s="175" t="s">
        <v>2294</v>
      </c>
      <c r="C755" s="175" t="s">
        <v>2293</v>
      </c>
      <c r="D755" s="175" t="s">
        <v>504</v>
      </c>
      <c r="E755" s="175" t="s">
        <v>839</v>
      </c>
      <c r="F755" s="179">
        <v>10003800</v>
      </c>
      <c r="G755" s="178">
        <f t="shared" si="11"/>
        <v>7096275.560400001</v>
      </c>
      <c r="H755" s="175" t="s">
        <v>1114</v>
      </c>
      <c r="I755" s="175" t="s">
        <v>1201</v>
      </c>
      <c r="J755" s="175" t="s">
        <v>541</v>
      </c>
      <c r="K755" s="175" t="s">
        <v>542</v>
      </c>
    </row>
    <row r="756" spans="1:11" ht="12.75">
      <c r="A756" s="177">
        <v>751</v>
      </c>
      <c r="B756" s="175" t="s">
        <v>2292</v>
      </c>
      <c r="C756" s="175" t="s">
        <v>2291</v>
      </c>
      <c r="D756" s="175" t="s">
        <v>504</v>
      </c>
      <c r="E756" s="175" t="s">
        <v>839</v>
      </c>
      <c r="F756" s="179">
        <v>9939500</v>
      </c>
      <c r="G756" s="178">
        <f t="shared" si="11"/>
        <v>7050663.841</v>
      </c>
      <c r="H756" s="175" t="s">
        <v>1114</v>
      </c>
      <c r="I756" s="175" t="s">
        <v>2053</v>
      </c>
      <c r="J756" s="175" t="s">
        <v>541</v>
      </c>
      <c r="K756" s="175" t="s">
        <v>542</v>
      </c>
    </row>
    <row r="757" spans="1:11" ht="12.75">
      <c r="A757" s="177">
        <v>752</v>
      </c>
      <c r="B757" s="175" t="s">
        <v>2290</v>
      </c>
      <c r="C757" s="175" t="s">
        <v>2289</v>
      </c>
      <c r="D757" s="175" t="s">
        <v>504</v>
      </c>
      <c r="E757" s="175" t="s">
        <v>839</v>
      </c>
      <c r="F757" s="179">
        <v>9919000</v>
      </c>
      <c r="G757" s="178">
        <f t="shared" si="11"/>
        <v>7036122.002</v>
      </c>
      <c r="H757" s="175" t="s">
        <v>1114</v>
      </c>
      <c r="I757" s="175" t="s">
        <v>1201</v>
      </c>
      <c r="J757" s="175" t="s">
        <v>541</v>
      </c>
      <c r="K757" s="175" t="s">
        <v>542</v>
      </c>
    </row>
    <row r="758" spans="1:11" ht="12.75">
      <c r="A758" s="177">
        <v>753</v>
      </c>
      <c r="B758" s="175" t="s">
        <v>2288</v>
      </c>
      <c r="C758" s="175" t="s">
        <v>2287</v>
      </c>
      <c r="D758" s="175" t="s">
        <v>504</v>
      </c>
      <c r="E758" s="175" t="s">
        <v>839</v>
      </c>
      <c r="F758" s="179">
        <v>9875600</v>
      </c>
      <c r="G758" s="178">
        <f t="shared" si="11"/>
        <v>7005335.864800001</v>
      </c>
      <c r="H758" s="175" t="s">
        <v>1114</v>
      </c>
      <c r="I758" s="175" t="s">
        <v>1201</v>
      </c>
      <c r="J758" s="175" t="s">
        <v>541</v>
      </c>
      <c r="K758" s="175" t="s">
        <v>542</v>
      </c>
    </row>
    <row r="759" spans="1:11" ht="12.75">
      <c r="A759" s="177">
        <v>754</v>
      </c>
      <c r="B759" s="175" t="s">
        <v>2286</v>
      </c>
      <c r="C759" s="175" t="s">
        <v>2285</v>
      </c>
      <c r="D759" s="175" t="s">
        <v>504</v>
      </c>
      <c r="E759" s="175" t="s">
        <v>839</v>
      </c>
      <c r="F759" s="179">
        <v>9863400</v>
      </c>
      <c r="G759" s="178">
        <f t="shared" si="11"/>
        <v>6996681.6972</v>
      </c>
      <c r="H759" s="175" t="s">
        <v>1114</v>
      </c>
      <c r="I759" s="175" t="s">
        <v>1201</v>
      </c>
      <c r="J759" s="175" t="s">
        <v>541</v>
      </c>
      <c r="K759" s="175" t="s">
        <v>542</v>
      </c>
    </row>
    <row r="760" spans="1:11" ht="12.75">
      <c r="A760" s="177">
        <v>755</v>
      </c>
      <c r="B760" s="175" t="s">
        <v>2284</v>
      </c>
      <c r="C760" s="175" t="s">
        <v>2283</v>
      </c>
      <c r="D760" s="175" t="s">
        <v>504</v>
      </c>
      <c r="E760" s="175" t="s">
        <v>839</v>
      </c>
      <c r="F760" s="179">
        <v>9714900</v>
      </c>
      <c r="G760" s="178">
        <f t="shared" si="11"/>
        <v>6891342.034200001</v>
      </c>
      <c r="H760" s="175" t="s">
        <v>1114</v>
      </c>
      <c r="I760" s="175" t="s">
        <v>1201</v>
      </c>
      <c r="J760" s="175" t="s">
        <v>541</v>
      </c>
      <c r="K760" s="175" t="s">
        <v>603</v>
      </c>
    </row>
    <row r="761" spans="1:11" ht="12.75">
      <c r="A761" s="177">
        <v>756</v>
      </c>
      <c r="B761" s="175" t="s">
        <v>2282</v>
      </c>
      <c r="C761" s="175" t="s">
        <v>2281</v>
      </c>
      <c r="D761" s="175" t="s">
        <v>504</v>
      </c>
      <c r="E761" s="175" t="s">
        <v>839</v>
      </c>
      <c r="F761" s="179">
        <v>9694600</v>
      </c>
      <c r="G761" s="178">
        <f t="shared" si="11"/>
        <v>6876942.0668</v>
      </c>
      <c r="H761" s="175" t="s">
        <v>1114</v>
      </c>
      <c r="I761" s="175" t="s">
        <v>1201</v>
      </c>
      <c r="J761" s="175" t="s">
        <v>541</v>
      </c>
      <c r="K761" s="175" t="s">
        <v>603</v>
      </c>
    </row>
    <row r="762" spans="1:11" ht="12.75">
      <c r="A762" s="177">
        <v>757</v>
      </c>
      <c r="B762" s="175" t="s">
        <v>2280</v>
      </c>
      <c r="C762" s="175" t="s">
        <v>2279</v>
      </c>
      <c r="D762" s="175" t="s">
        <v>504</v>
      </c>
      <c r="E762" s="175" t="s">
        <v>839</v>
      </c>
      <c r="F762" s="179">
        <v>9694300</v>
      </c>
      <c r="G762" s="178">
        <f t="shared" si="11"/>
        <v>6876729.259400001</v>
      </c>
      <c r="H762" s="175" t="s">
        <v>1114</v>
      </c>
      <c r="I762" s="175" t="s">
        <v>891</v>
      </c>
      <c r="J762" s="175" t="s">
        <v>884</v>
      </c>
      <c r="K762" s="175" t="s">
        <v>1944</v>
      </c>
    </row>
    <row r="763" spans="1:11" ht="12.75">
      <c r="A763" s="177">
        <v>758</v>
      </c>
      <c r="B763" s="175" t="s">
        <v>2278</v>
      </c>
      <c r="C763" s="175" t="s">
        <v>2277</v>
      </c>
      <c r="D763" s="175" t="s">
        <v>504</v>
      </c>
      <c r="E763" s="175" t="s">
        <v>839</v>
      </c>
      <c r="F763" s="179">
        <v>9653300</v>
      </c>
      <c r="G763" s="178">
        <f t="shared" si="11"/>
        <v>6847645.5814000005</v>
      </c>
      <c r="H763" s="175" t="s">
        <v>1114</v>
      </c>
      <c r="I763" s="175" t="s">
        <v>2053</v>
      </c>
      <c r="J763" s="175" t="s">
        <v>541</v>
      </c>
      <c r="K763" s="175" t="s">
        <v>542</v>
      </c>
    </row>
    <row r="764" spans="1:11" ht="12.75">
      <c r="A764" s="177">
        <v>759</v>
      </c>
      <c r="B764" s="175" t="s">
        <v>2276</v>
      </c>
      <c r="C764" s="175" t="s">
        <v>2275</v>
      </c>
      <c r="D764" s="175" t="s">
        <v>504</v>
      </c>
      <c r="E764" s="175" t="s">
        <v>839</v>
      </c>
      <c r="F764" s="179">
        <v>9586800</v>
      </c>
      <c r="G764" s="178">
        <f t="shared" si="11"/>
        <v>6800473.2744</v>
      </c>
      <c r="H764" s="175" t="s">
        <v>1114</v>
      </c>
      <c r="I764" s="175" t="s">
        <v>1201</v>
      </c>
      <c r="J764" s="175" t="s">
        <v>884</v>
      </c>
      <c r="K764" s="175" t="s">
        <v>1944</v>
      </c>
    </row>
    <row r="765" spans="1:11" ht="12.75">
      <c r="A765" s="177">
        <v>760</v>
      </c>
      <c r="B765" s="175" t="s">
        <v>2274</v>
      </c>
      <c r="C765" s="175" t="s">
        <v>2273</v>
      </c>
      <c r="D765" s="175" t="s">
        <v>504</v>
      </c>
      <c r="E765" s="175" t="s">
        <v>839</v>
      </c>
      <c r="F765" s="179">
        <v>9501000</v>
      </c>
      <c r="G765" s="178">
        <f t="shared" si="11"/>
        <v>6739610.358</v>
      </c>
      <c r="H765" s="175" t="s">
        <v>1114</v>
      </c>
      <c r="I765" s="175" t="s">
        <v>891</v>
      </c>
      <c r="J765" s="175" t="s">
        <v>884</v>
      </c>
      <c r="K765" s="175" t="s">
        <v>1944</v>
      </c>
    </row>
    <row r="766" spans="1:11" ht="12.75">
      <c r="A766" s="177">
        <v>761</v>
      </c>
      <c r="B766" s="175" t="s">
        <v>2272</v>
      </c>
      <c r="C766" s="175" t="s">
        <v>2271</v>
      </c>
      <c r="D766" s="175" t="s">
        <v>504</v>
      </c>
      <c r="E766" s="175" t="s">
        <v>839</v>
      </c>
      <c r="F766" s="179">
        <v>9360000</v>
      </c>
      <c r="G766" s="178">
        <f t="shared" si="11"/>
        <v>6639590.880000001</v>
      </c>
      <c r="H766" s="175" t="s">
        <v>1114</v>
      </c>
      <c r="I766" s="175" t="s">
        <v>1201</v>
      </c>
      <c r="J766" s="175" t="s">
        <v>541</v>
      </c>
      <c r="K766" s="175" t="s">
        <v>542</v>
      </c>
    </row>
    <row r="767" spans="1:11" ht="12.75">
      <c r="A767" s="177">
        <v>762</v>
      </c>
      <c r="B767" s="175" t="s">
        <v>2270</v>
      </c>
      <c r="C767" s="175" t="s">
        <v>2269</v>
      </c>
      <c r="D767" s="175" t="s">
        <v>504</v>
      </c>
      <c r="E767" s="175" t="s">
        <v>839</v>
      </c>
      <c r="F767" s="179">
        <v>9240000</v>
      </c>
      <c r="G767" s="178">
        <f t="shared" si="11"/>
        <v>6554467.920000001</v>
      </c>
      <c r="H767" s="175" t="s">
        <v>1114</v>
      </c>
      <c r="I767" s="175" t="s">
        <v>891</v>
      </c>
      <c r="J767" s="175" t="s">
        <v>884</v>
      </c>
      <c r="K767" s="175" t="s">
        <v>1944</v>
      </c>
    </row>
    <row r="768" spans="1:11" ht="12.75">
      <c r="A768" s="177">
        <v>763</v>
      </c>
      <c r="B768" s="175" t="s">
        <v>2268</v>
      </c>
      <c r="C768" s="175" t="s">
        <v>2267</v>
      </c>
      <c r="D768" s="175" t="s">
        <v>504</v>
      </c>
      <c r="E768" s="175" t="s">
        <v>839</v>
      </c>
      <c r="F768" s="179">
        <v>9103700</v>
      </c>
      <c r="G768" s="178">
        <f t="shared" si="11"/>
        <v>6457782.4246000005</v>
      </c>
      <c r="H768" s="175" t="s">
        <v>1114</v>
      </c>
      <c r="I768" s="175" t="s">
        <v>1201</v>
      </c>
      <c r="J768" s="175" t="s">
        <v>541</v>
      </c>
      <c r="K768" s="175" t="s">
        <v>498</v>
      </c>
    </row>
    <row r="769" spans="1:11" ht="12.75">
      <c r="A769" s="177">
        <v>764</v>
      </c>
      <c r="B769" s="175" t="s">
        <v>2266</v>
      </c>
      <c r="C769" s="175" t="s">
        <v>2265</v>
      </c>
      <c r="D769" s="175" t="s">
        <v>504</v>
      </c>
      <c r="E769" s="175" t="s">
        <v>839</v>
      </c>
      <c r="F769" s="179">
        <v>9080800</v>
      </c>
      <c r="G769" s="178">
        <f t="shared" si="11"/>
        <v>6441538.1264</v>
      </c>
      <c r="H769" s="175" t="s">
        <v>1114</v>
      </c>
      <c r="I769" s="175" t="s">
        <v>1201</v>
      </c>
      <c r="J769" s="175" t="s">
        <v>541</v>
      </c>
      <c r="K769" s="175" t="s">
        <v>542</v>
      </c>
    </row>
    <row r="770" spans="1:11" ht="12.75">
      <c r="A770" s="177">
        <v>765</v>
      </c>
      <c r="B770" s="175" t="s">
        <v>2264</v>
      </c>
      <c r="C770" s="175" t="s">
        <v>2263</v>
      </c>
      <c r="D770" s="175" t="s">
        <v>504</v>
      </c>
      <c r="E770" s="175" t="s">
        <v>839</v>
      </c>
      <c r="F770" s="179">
        <v>8990300</v>
      </c>
      <c r="G770" s="178">
        <f t="shared" si="11"/>
        <v>6377341.2274</v>
      </c>
      <c r="H770" s="175" t="s">
        <v>1114</v>
      </c>
      <c r="I770" s="175" t="s">
        <v>1201</v>
      </c>
      <c r="J770" s="175" t="s">
        <v>541</v>
      </c>
      <c r="K770" s="175" t="s">
        <v>542</v>
      </c>
    </row>
    <row r="771" spans="1:11" ht="12.75">
      <c r="A771" s="177">
        <v>766</v>
      </c>
      <c r="B771" s="175" t="s">
        <v>2262</v>
      </c>
      <c r="C771" s="175" t="s">
        <v>2261</v>
      </c>
      <c r="D771" s="175" t="s">
        <v>504</v>
      </c>
      <c r="E771" s="175" t="s">
        <v>839</v>
      </c>
      <c r="F771" s="179">
        <v>8974800</v>
      </c>
      <c r="G771" s="178">
        <f t="shared" si="11"/>
        <v>6366346.178400001</v>
      </c>
      <c r="H771" s="175" t="s">
        <v>1114</v>
      </c>
      <c r="I771" s="175" t="s">
        <v>1201</v>
      </c>
      <c r="J771" s="175" t="s">
        <v>541</v>
      </c>
      <c r="K771" s="175" t="s">
        <v>542</v>
      </c>
    </row>
    <row r="772" spans="1:11" ht="12.75">
      <c r="A772" s="177">
        <v>767</v>
      </c>
      <c r="B772" s="175" t="s">
        <v>2201</v>
      </c>
      <c r="C772" s="175" t="s">
        <v>2260</v>
      </c>
      <c r="D772" s="175" t="s">
        <v>504</v>
      </c>
      <c r="E772" s="175" t="s">
        <v>839</v>
      </c>
      <c r="F772" s="179">
        <v>8972200</v>
      </c>
      <c r="G772" s="178">
        <f t="shared" si="11"/>
        <v>6364501.8476</v>
      </c>
      <c r="H772" s="175" t="s">
        <v>1114</v>
      </c>
      <c r="I772" s="175" t="s">
        <v>1201</v>
      </c>
      <c r="J772" s="175" t="s">
        <v>612</v>
      </c>
      <c r="K772" s="175" t="s">
        <v>700</v>
      </c>
    </row>
    <row r="773" spans="1:11" ht="12.75">
      <c r="A773" s="177">
        <v>768</v>
      </c>
      <c r="B773" s="175" t="s">
        <v>2259</v>
      </c>
      <c r="C773" s="175" t="s">
        <v>2258</v>
      </c>
      <c r="D773" s="175" t="s">
        <v>504</v>
      </c>
      <c r="E773" s="175" t="s">
        <v>839</v>
      </c>
      <c r="F773" s="179">
        <v>8969900</v>
      </c>
      <c r="G773" s="178">
        <f t="shared" si="11"/>
        <v>6362870.324200001</v>
      </c>
      <c r="H773" s="175" t="s">
        <v>1114</v>
      </c>
      <c r="I773" s="175" t="s">
        <v>1201</v>
      </c>
      <c r="J773" s="175" t="s">
        <v>541</v>
      </c>
      <c r="K773" s="175" t="s">
        <v>542</v>
      </c>
    </row>
    <row r="774" spans="1:11" ht="12.75">
      <c r="A774" s="177">
        <v>769</v>
      </c>
      <c r="B774" s="175" t="s">
        <v>2257</v>
      </c>
      <c r="C774" s="175" t="s">
        <v>2256</v>
      </c>
      <c r="D774" s="175" t="s">
        <v>504</v>
      </c>
      <c r="E774" s="175" t="s">
        <v>839</v>
      </c>
      <c r="F774" s="179">
        <v>8909300</v>
      </c>
      <c r="G774" s="178">
        <f aca="true" t="shared" si="12" ref="G774:G837">F774*0.709358</f>
        <v>6319883.229400001</v>
      </c>
      <c r="H774" s="175" t="s">
        <v>1114</v>
      </c>
      <c r="I774" s="175" t="s">
        <v>1201</v>
      </c>
      <c r="J774" s="175" t="s">
        <v>541</v>
      </c>
      <c r="K774" s="175" t="s">
        <v>603</v>
      </c>
    </row>
    <row r="775" spans="1:11" ht="12.75">
      <c r="A775" s="177">
        <v>770</v>
      </c>
      <c r="B775" s="175" t="s">
        <v>2255</v>
      </c>
      <c r="C775" s="175" t="s">
        <v>2254</v>
      </c>
      <c r="D775" s="175" t="s">
        <v>504</v>
      </c>
      <c r="E775" s="175" t="s">
        <v>839</v>
      </c>
      <c r="F775" s="179">
        <v>8875700</v>
      </c>
      <c r="G775" s="178">
        <f t="shared" si="12"/>
        <v>6296048.800600001</v>
      </c>
      <c r="H775" s="175" t="s">
        <v>1114</v>
      </c>
      <c r="I775" s="175" t="s">
        <v>1201</v>
      </c>
      <c r="J775" s="175" t="s">
        <v>541</v>
      </c>
      <c r="K775" s="175" t="s">
        <v>542</v>
      </c>
    </row>
    <row r="776" spans="1:11" ht="12.75">
      <c r="A776" s="177">
        <v>771</v>
      </c>
      <c r="B776" s="175" t="s">
        <v>2253</v>
      </c>
      <c r="C776" s="175" t="s">
        <v>2252</v>
      </c>
      <c r="D776" s="175" t="s">
        <v>504</v>
      </c>
      <c r="E776" s="175" t="s">
        <v>839</v>
      </c>
      <c r="F776" s="179">
        <v>8761100</v>
      </c>
      <c r="G776" s="178">
        <f t="shared" si="12"/>
        <v>6214756.3738</v>
      </c>
      <c r="H776" s="175" t="s">
        <v>1114</v>
      </c>
      <c r="I776" s="175" t="s">
        <v>1201</v>
      </c>
      <c r="J776" s="175" t="s">
        <v>541</v>
      </c>
      <c r="K776" s="175" t="s">
        <v>542</v>
      </c>
    </row>
    <row r="777" spans="1:11" ht="12.75">
      <c r="A777" s="177">
        <v>772</v>
      </c>
      <c r="B777" s="175" t="s">
        <v>2251</v>
      </c>
      <c r="C777" s="175" t="s">
        <v>2250</v>
      </c>
      <c r="D777" s="175" t="s">
        <v>504</v>
      </c>
      <c r="E777" s="175" t="s">
        <v>839</v>
      </c>
      <c r="F777" s="179">
        <v>8701300</v>
      </c>
      <c r="G777" s="178">
        <f t="shared" si="12"/>
        <v>6172336.765400001</v>
      </c>
      <c r="H777" s="175" t="s">
        <v>1114</v>
      </c>
      <c r="I777" s="175" t="s">
        <v>1201</v>
      </c>
      <c r="J777" s="175" t="s">
        <v>612</v>
      </c>
      <c r="K777" s="175" t="s">
        <v>700</v>
      </c>
    </row>
    <row r="778" spans="1:11" ht="12.75">
      <c r="A778" s="177">
        <v>773</v>
      </c>
      <c r="B778" s="175" t="s">
        <v>2249</v>
      </c>
      <c r="C778" s="175" t="s">
        <v>2248</v>
      </c>
      <c r="D778" s="175" t="s">
        <v>504</v>
      </c>
      <c r="E778" s="175" t="s">
        <v>839</v>
      </c>
      <c r="F778" s="179">
        <v>8660800</v>
      </c>
      <c r="G778" s="178">
        <f t="shared" si="12"/>
        <v>6143607.7664</v>
      </c>
      <c r="H778" s="175" t="s">
        <v>1114</v>
      </c>
      <c r="I778" s="175" t="s">
        <v>1201</v>
      </c>
      <c r="J778" s="175" t="s">
        <v>541</v>
      </c>
      <c r="K778" s="175" t="s">
        <v>542</v>
      </c>
    </row>
    <row r="779" spans="1:11" ht="12.75">
      <c r="A779" s="177">
        <v>774</v>
      </c>
      <c r="B779" s="175" t="s">
        <v>2247</v>
      </c>
      <c r="C779" s="175" t="s">
        <v>2246</v>
      </c>
      <c r="D779" s="175" t="s">
        <v>504</v>
      </c>
      <c r="E779" s="175" t="s">
        <v>839</v>
      </c>
      <c r="F779" s="179">
        <v>8583500</v>
      </c>
      <c r="G779" s="178">
        <f t="shared" si="12"/>
        <v>6088774.393</v>
      </c>
      <c r="H779" s="175" t="s">
        <v>1114</v>
      </c>
      <c r="I779" s="175" t="s">
        <v>1201</v>
      </c>
      <c r="J779" s="175" t="s">
        <v>612</v>
      </c>
      <c r="K779" s="175" t="s">
        <v>700</v>
      </c>
    </row>
    <row r="780" spans="1:11" ht="12.75">
      <c r="A780" s="177">
        <v>775</v>
      </c>
      <c r="B780" s="175" t="s">
        <v>2487</v>
      </c>
      <c r="C780" s="175" t="s">
        <v>2486</v>
      </c>
      <c r="D780" s="175" t="s">
        <v>504</v>
      </c>
      <c r="E780" s="175" t="s">
        <v>839</v>
      </c>
      <c r="F780" s="179">
        <v>8530700</v>
      </c>
      <c r="G780" s="178">
        <f t="shared" si="12"/>
        <v>6051320.2906</v>
      </c>
      <c r="H780" s="175" t="s">
        <v>1114</v>
      </c>
      <c r="I780" s="175" t="s">
        <v>1201</v>
      </c>
      <c r="J780" s="175" t="s">
        <v>541</v>
      </c>
      <c r="K780" s="175" t="s">
        <v>542</v>
      </c>
    </row>
    <row r="781" spans="1:11" ht="12.75">
      <c r="A781" s="177">
        <v>776</v>
      </c>
      <c r="B781" s="175" t="s">
        <v>2485</v>
      </c>
      <c r="C781" s="175" t="s">
        <v>2484</v>
      </c>
      <c r="D781" s="175" t="s">
        <v>504</v>
      </c>
      <c r="E781" s="175" t="s">
        <v>839</v>
      </c>
      <c r="F781" s="179">
        <v>8504300</v>
      </c>
      <c r="G781" s="178">
        <f t="shared" si="12"/>
        <v>6032593.2394</v>
      </c>
      <c r="H781" s="175" t="s">
        <v>1114</v>
      </c>
      <c r="I781" s="175" t="s">
        <v>1201</v>
      </c>
      <c r="J781" s="175" t="s">
        <v>884</v>
      </c>
      <c r="K781" s="175" t="s">
        <v>1944</v>
      </c>
    </row>
    <row r="782" spans="1:11" ht="12.75">
      <c r="A782" s="177">
        <v>777</v>
      </c>
      <c r="B782" s="175" t="s">
        <v>2483</v>
      </c>
      <c r="C782" s="175" t="s">
        <v>2482</v>
      </c>
      <c r="D782" s="175" t="s">
        <v>504</v>
      </c>
      <c r="E782" s="175" t="s">
        <v>839</v>
      </c>
      <c r="F782" s="179">
        <v>8388400</v>
      </c>
      <c r="G782" s="178">
        <f t="shared" si="12"/>
        <v>5950378.6472000005</v>
      </c>
      <c r="H782" s="175" t="s">
        <v>1114</v>
      </c>
      <c r="I782" s="175" t="s">
        <v>1201</v>
      </c>
      <c r="J782" s="175" t="s">
        <v>541</v>
      </c>
      <c r="K782" s="175" t="s">
        <v>542</v>
      </c>
    </row>
    <row r="783" spans="1:11" ht="12.75">
      <c r="A783" s="177">
        <v>778</v>
      </c>
      <c r="B783" s="175" t="s">
        <v>2481</v>
      </c>
      <c r="C783" s="175" t="s">
        <v>2480</v>
      </c>
      <c r="D783" s="175" t="s">
        <v>504</v>
      </c>
      <c r="E783" s="175" t="s">
        <v>839</v>
      </c>
      <c r="F783" s="179">
        <v>8319600</v>
      </c>
      <c r="G783" s="178">
        <f t="shared" si="12"/>
        <v>5901574.8168</v>
      </c>
      <c r="H783" s="175" t="s">
        <v>1114</v>
      </c>
      <c r="I783" s="175" t="s">
        <v>2053</v>
      </c>
      <c r="J783" s="175" t="s">
        <v>541</v>
      </c>
      <c r="K783" s="175" t="s">
        <v>542</v>
      </c>
    </row>
    <row r="784" spans="1:11" ht="12.75">
      <c r="A784" s="177">
        <v>779</v>
      </c>
      <c r="B784" s="175" t="s">
        <v>2479</v>
      </c>
      <c r="C784" s="175" t="s">
        <v>2478</v>
      </c>
      <c r="D784" s="175" t="s">
        <v>504</v>
      </c>
      <c r="E784" s="175" t="s">
        <v>839</v>
      </c>
      <c r="F784" s="179">
        <v>8279999.5</v>
      </c>
      <c r="G784" s="178">
        <f t="shared" si="12"/>
        <v>5873483.885321001</v>
      </c>
      <c r="H784" s="175" t="s">
        <v>1114</v>
      </c>
      <c r="I784" s="175" t="s">
        <v>1201</v>
      </c>
      <c r="J784" s="175" t="s">
        <v>541</v>
      </c>
      <c r="K784" s="175" t="s">
        <v>542</v>
      </c>
    </row>
    <row r="785" spans="1:11" ht="12.75">
      <c r="A785" s="177">
        <v>780</v>
      </c>
      <c r="B785" s="175" t="s">
        <v>2477</v>
      </c>
      <c r="C785" s="175" t="s">
        <v>2476</v>
      </c>
      <c r="D785" s="175" t="s">
        <v>504</v>
      </c>
      <c r="E785" s="175" t="s">
        <v>839</v>
      </c>
      <c r="F785" s="179">
        <v>8215000</v>
      </c>
      <c r="G785" s="178">
        <f t="shared" si="12"/>
        <v>5827375.970000001</v>
      </c>
      <c r="H785" s="175" t="s">
        <v>1114</v>
      </c>
      <c r="I785" s="175" t="s">
        <v>2053</v>
      </c>
      <c r="J785" s="175" t="s">
        <v>612</v>
      </c>
      <c r="K785" s="175" t="s">
        <v>700</v>
      </c>
    </row>
    <row r="786" spans="1:11" ht="12.75">
      <c r="A786" s="177">
        <v>781</v>
      </c>
      <c r="B786" s="175" t="s">
        <v>2475</v>
      </c>
      <c r="C786" s="175" t="s">
        <v>2474</v>
      </c>
      <c r="D786" s="175" t="s">
        <v>504</v>
      </c>
      <c r="E786" s="175" t="s">
        <v>839</v>
      </c>
      <c r="F786" s="179">
        <v>8187000.5</v>
      </c>
      <c r="G786" s="178">
        <f t="shared" si="12"/>
        <v>5807514.300679</v>
      </c>
      <c r="H786" s="175" t="s">
        <v>1114</v>
      </c>
      <c r="I786" s="175" t="s">
        <v>1201</v>
      </c>
      <c r="J786" s="175" t="s">
        <v>884</v>
      </c>
      <c r="K786" s="175" t="s">
        <v>1944</v>
      </c>
    </row>
    <row r="787" spans="1:11" ht="12.75">
      <c r="A787" s="177">
        <v>782</v>
      </c>
      <c r="B787" s="175" t="s">
        <v>2473</v>
      </c>
      <c r="C787" s="175" t="s">
        <v>2472</v>
      </c>
      <c r="D787" s="175" t="s">
        <v>504</v>
      </c>
      <c r="E787" s="175" t="s">
        <v>839</v>
      </c>
      <c r="F787" s="179">
        <v>8081199.5</v>
      </c>
      <c r="G787" s="178">
        <f t="shared" si="12"/>
        <v>5732463.514921</v>
      </c>
      <c r="H787" s="175" t="s">
        <v>1114</v>
      </c>
      <c r="I787" s="175" t="s">
        <v>2053</v>
      </c>
      <c r="J787" s="175" t="s">
        <v>541</v>
      </c>
      <c r="K787" s="175" t="s">
        <v>542</v>
      </c>
    </row>
    <row r="788" spans="1:11" ht="12.75">
      <c r="A788" s="177">
        <v>783</v>
      </c>
      <c r="B788" s="175" t="s">
        <v>2471</v>
      </c>
      <c r="C788" s="175" t="s">
        <v>2470</v>
      </c>
      <c r="D788" s="175" t="s">
        <v>504</v>
      </c>
      <c r="E788" s="175" t="s">
        <v>839</v>
      </c>
      <c r="F788" s="179">
        <v>8057700</v>
      </c>
      <c r="G788" s="178">
        <f t="shared" si="12"/>
        <v>5715793.9566</v>
      </c>
      <c r="H788" s="175" t="s">
        <v>1114</v>
      </c>
      <c r="I788" s="175" t="s">
        <v>891</v>
      </c>
      <c r="J788" s="175" t="s">
        <v>541</v>
      </c>
      <c r="K788" s="175" t="s">
        <v>542</v>
      </c>
    </row>
    <row r="789" spans="1:11" ht="12.75">
      <c r="A789" s="177">
        <v>784</v>
      </c>
      <c r="B789" s="175" t="s">
        <v>2469</v>
      </c>
      <c r="C789" s="175" t="s">
        <v>2468</v>
      </c>
      <c r="D789" s="175" t="s">
        <v>504</v>
      </c>
      <c r="E789" s="175" t="s">
        <v>839</v>
      </c>
      <c r="F789" s="179">
        <v>8054200</v>
      </c>
      <c r="G789" s="178">
        <f t="shared" si="12"/>
        <v>5713311.203600001</v>
      </c>
      <c r="H789" s="175" t="s">
        <v>1114</v>
      </c>
      <c r="I789" s="175" t="s">
        <v>891</v>
      </c>
      <c r="J789" s="175" t="s">
        <v>541</v>
      </c>
      <c r="K789" s="175" t="s">
        <v>542</v>
      </c>
    </row>
    <row r="790" spans="1:11" ht="12.75">
      <c r="A790" s="177">
        <v>785</v>
      </c>
      <c r="B790" s="175" t="s">
        <v>2467</v>
      </c>
      <c r="C790" s="175" t="s">
        <v>2466</v>
      </c>
      <c r="D790" s="175" t="s">
        <v>504</v>
      </c>
      <c r="E790" s="175" t="s">
        <v>839</v>
      </c>
      <c r="F790" s="179">
        <v>7988600</v>
      </c>
      <c r="G790" s="178">
        <f t="shared" si="12"/>
        <v>5666777.3188000005</v>
      </c>
      <c r="H790" s="175" t="s">
        <v>1114</v>
      </c>
      <c r="I790" s="175" t="s">
        <v>1201</v>
      </c>
      <c r="J790" s="175" t="s">
        <v>884</v>
      </c>
      <c r="K790" s="175" t="s">
        <v>1944</v>
      </c>
    </row>
    <row r="791" spans="1:11" ht="12.75">
      <c r="A791" s="177">
        <v>786</v>
      </c>
      <c r="B791" s="175" t="s">
        <v>2465</v>
      </c>
      <c r="C791" s="175" t="s">
        <v>2464</v>
      </c>
      <c r="D791" s="175" t="s">
        <v>504</v>
      </c>
      <c r="E791" s="175" t="s">
        <v>839</v>
      </c>
      <c r="F791" s="179">
        <v>7858100</v>
      </c>
      <c r="G791" s="178">
        <f t="shared" si="12"/>
        <v>5574206.0998</v>
      </c>
      <c r="H791" s="175" t="s">
        <v>1114</v>
      </c>
      <c r="I791" s="175" t="s">
        <v>1201</v>
      </c>
      <c r="J791" s="175" t="s">
        <v>541</v>
      </c>
      <c r="K791" s="175" t="s">
        <v>603</v>
      </c>
    </row>
    <row r="792" spans="1:11" ht="12.75">
      <c r="A792" s="177">
        <v>787</v>
      </c>
      <c r="B792" s="175" t="s">
        <v>2463</v>
      </c>
      <c r="C792" s="175" t="s">
        <v>2462</v>
      </c>
      <c r="D792" s="175" t="s">
        <v>504</v>
      </c>
      <c r="E792" s="175" t="s">
        <v>839</v>
      </c>
      <c r="F792" s="179">
        <v>7846500</v>
      </c>
      <c r="G792" s="178">
        <f t="shared" si="12"/>
        <v>5565977.547</v>
      </c>
      <c r="H792" s="175" t="s">
        <v>1114</v>
      </c>
      <c r="I792" s="175" t="s">
        <v>1201</v>
      </c>
      <c r="J792" s="175" t="s">
        <v>884</v>
      </c>
      <c r="K792" s="175" t="s">
        <v>1944</v>
      </c>
    </row>
    <row r="793" spans="1:11" ht="12.75">
      <c r="A793" s="177">
        <v>788</v>
      </c>
      <c r="B793" s="175" t="s">
        <v>2461</v>
      </c>
      <c r="C793" s="175" t="s">
        <v>2460</v>
      </c>
      <c r="D793" s="175" t="s">
        <v>504</v>
      </c>
      <c r="E793" s="175" t="s">
        <v>839</v>
      </c>
      <c r="F793" s="179">
        <v>7772900</v>
      </c>
      <c r="G793" s="178">
        <f t="shared" si="12"/>
        <v>5513768.7982</v>
      </c>
      <c r="H793" s="175" t="s">
        <v>1114</v>
      </c>
      <c r="I793" s="175" t="s">
        <v>1201</v>
      </c>
      <c r="J793" s="175" t="s">
        <v>541</v>
      </c>
      <c r="K793" s="175" t="s">
        <v>603</v>
      </c>
    </row>
    <row r="794" spans="1:11" ht="12.75">
      <c r="A794" s="177">
        <v>789</v>
      </c>
      <c r="B794" s="175" t="s">
        <v>2459</v>
      </c>
      <c r="C794" s="175" t="s">
        <v>2458</v>
      </c>
      <c r="D794" s="175" t="s">
        <v>504</v>
      </c>
      <c r="E794" s="175" t="s">
        <v>839</v>
      </c>
      <c r="F794" s="179">
        <v>7711500</v>
      </c>
      <c r="G794" s="178">
        <f t="shared" si="12"/>
        <v>5470214.217</v>
      </c>
      <c r="H794" s="175" t="s">
        <v>1114</v>
      </c>
      <c r="I794" s="175" t="s">
        <v>891</v>
      </c>
      <c r="J794" s="175" t="s">
        <v>884</v>
      </c>
      <c r="K794" s="175" t="s">
        <v>1944</v>
      </c>
    </row>
    <row r="795" spans="1:11" ht="12.75">
      <c r="A795" s="177">
        <v>790</v>
      </c>
      <c r="B795" s="175" t="s">
        <v>2457</v>
      </c>
      <c r="C795" s="175" t="s">
        <v>2456</v>
      </c>
      <c r="D795" s="175" t="s">
        <v>504</v>
      </c>
      <c r="E795" s="175" t="s">
        <v>839</v>
      </c>
      <c r="F795" s="179">
        <v>7709400</v>
      </c>
      <c r="G795" s="178">
        <f t="shared" si="12"/>
        <v>5468724.5652</v>
      </c>
      <c r="H795" s="175" t="s">
        <v>1114</v>
      </c>
      <c r="I795" s="175" t="s">
        <v>1201</v>
      </c>
      <c r="J795" s="175" t="s">
        <v>884</v>
      </c>
      <c r="K795" s="175" t="s">
        <v>1944</v>
      </c>
    </row>
    <row r="796" spans="1:11" ht="12.75">
      <c r="A796" s="177">
        <v>791</v>
      </c>
      <c r="B796" s="175" t="s">
        <v>2455</v>
      </c>
      <c r="C796" s="175" t="s">
        <v>2454</v>
      </c>
      <c r="D796" s="175" t="s">
        <v>504</v>
      </c>
      <c r="E796" s="175" t="s">
        <v>839</v>
      </c>
      <c r="F796" s="179">
        <v>7702400</v>
      </c>
      <c r="G796" s="178">
        <f t="shared" si="12"/>
        <v>5463759.0592</v>
      </c>
      <c r="H796" s="175" t="s">
        <v>1114</v>
      </c>
      <c r="I796" s="175" t="s">
        <v>1201</v>
      </c>
      <c r="J796" s="175" t="s">
        <v>541</v>
      </c>
      <c r="K796" s="175" t="s">
        <v>603</v>
      </c>
    </row>
    <row r="797" spans="1:11" ht="12.75">
      <c r="A797" s="177">
        <v>792</v>
      </c>
      <c r="B797" s="175" t="s">
        <v>2453</v>
      </c>
      <c r="C797" s="175" t="s">
        <v>2452</v>
      </c>
      <c r="D797" s="175" t="s">
        <v>504</v>
      </c>
      <c r="E797" s="175" t="s">
        <v>839</v>
      </c>
      <c r="F797" s="179">
        <v>7576400</v>
      </c>
      <c r="G797" s="178">
        <f t="shared" si="12"/>
        <v>5374379.9512</v>
      </c>
      <c r="H797" s="175" t="s">
        <v>1114</v>
      </c>
      <c r="I797" s="175" t="s">
        <v>1201</v>
      </c>
      <c r="J797" s="175" t="s">
        <v>541</v>
      </c>
      <c r="K797" s="175" t="s">
        <v>542</v>
      </c>
    </row>
    <row r="798" spans="1:11" ht="12.75">
      <c r="A798" s="177">
        <v>793</v>
      </c>
      <c r="B798" s="175" t="s">
        <v>2451</v>
      </c>
      <c r="C798" s="175" t="s">
        <v>2450</v>
      </c>
      <c r="D798" s="175" t="s">
        <v>504</v>
      </c>
      <c r="E798" s="175" t="s">
        <v>839</v>
      </c>
      <c r="F798" s="179">
        <v>7560100</v>
      </c>
      <c r="G798" s="178">
        <f t="shared" si="12"/>
        <v>5362817.415800001</v>
      </c>
      <c r="H798" s="175" t="s">
        <v>1114</v>
      </c>
      <c r="I798" s="175" t="s">
        <v>1201</v>
      </c>
      <c r="J798" s="175" t="s">
        <v>541</v>
      </c>
      <c r="K798" s="175" t="s">
        <v>542</v>
      </c>
    </row>
    <row r="799" spans="1:11" ht="12.75">
      <c r="A799" s="177">
        <v>794</v>
      </c>
      <c r="B799" s="175" t="s">
        <v>2449</v>
      </c>
      <c r="C799" s="175" t="s">
        <v>2448</v>
      </c>
      <c r="D799" s="175" t="s">
        <v>504</v>
      </c>
      <c r="E799" s="175" t="s">
        <v>839</v>
      </c>
      <c r="F799" s="179">
        <v>7524600</v>
      </c>
      <c r="G799" s="178">
        <f t="shared" si="12"/>
        <v>5337635.206800001</v>
      </c>
      <c r="H799" s="175" t="s">
        <v>1114</v>
      </c>
      <c r="I799" s="175" t="s">
        <v>1201</v>
      </c>
      <c r="J799" s="175" t="s">
        <v>541</v>
      </c>
      <c r="K799" s="175" t="s">
        <v>603</v>
      </c>
    </row>
    <row r="800" spans="1:11" ht="12.75">
      <c r="A800" s="177">
        <v>795</v>
      </c>
      <c r="B800" s="175" t="s">
        <v>2447</v>
      </c>
      <c r="C800" s="175" t="s">
        <v>2446</v>
      </c>
      <c r="D800" s="175" t="s">
        <v>504</v>
      </c>
      <c r="E800" s="175" t="s">
        <v>839</v>
      </c>
      <c r="F800" s="179">
        <v>7490600</v>
      </c>
      <c r="G800" s="178">
        <f t="shared" si="12"/>
        <v>5313517.0348000005</v>
      </c>
      <c r="H800" s="175" t="s">
        <v>1114</v>
      </c>
      <c r="I800" s="175" t="s">
        <v>1201</v>
      </c>
      <c r="J800" s="175" t="s">
        <v>541</v>
      </c>
      <c r="K800" s="175" t="s">
        <v>603</v>
      </c>
    </row>
    <row r="801" spans="1:11" ht="12.75">
      <c r="A801" s="177">
        <v>796</v>
      </c>
      <c r="B801" s="175" t="s">
        <v>2445</v>
      </c>
      <c r="C801" s="175" t="s">
        <v>2444</v>
      </c>
      <c r="D801" s="175" t="s">
        <v>504</v>
      </c>
      <c r="E801" s="175" t="s">
        <v>839</v>
      </c>
      <c r="F801" s="179">
        <v>7433300</v>
      </c>
      <c r="G801" s="178">
        <f t="shared" si="12"/>
        <v>5272870.821400001</v>
      </c>
      <c r="H801" s="175" t="s">
        <v>1114</v>
      </c>
      <c r="I801" s="175" t="s">
        <v>1201</v>
      </c>
      <c r="J801" s="175" t="s">
        <v>541</v>
      </c>
      <c r="K801" s="175" t="s">
        <v>542</v>
      </c>
    </row>
    <row r="802" spans="1:11" ht="12.75">
      <c r="A802" s="177">
        <v>797</v>
      </c>
      <c r="B802" s="175" t="s">
        <v>2443</v>
      </c>
      <c r="C802" s="175" t="s">
        <v>2442</v>
      </c>
      <c r="D802" s="175" t="s">
        <v>504</v>
      </c>
      <c r="E802" s="175" t="s">
        <v>839</v>
      </c>
      <c r="F802" s="179">
        <v>7399500</v>
      </c>
      <c r="G802" s="178">
        <f t="shared" si="12"/>
        <v>5248894.521000001</v>
      </c>
      <c r="H802" s="175" t="s">
        <v>1114</v>
      </c>
      <c r="I802" s="175" t="s">
        <v>1201</v>
      </c>
      <c r="J802" s="175" t="s">
        <v>612</v>
      </c>
      <c r="K802" s="175" t="s">
        <v>700</v>
      </c>
    </row>
    <row r="803" spans="1:11" ht="12.75">
      <c r="A803" s="177">
        <v>798</v>
      </c>
      <c r="B803" s="175" t="s">
        <v>2441</v>
      </c>
      <c r="C803" s="175" t="s">
        <v>2681</v>
      </c>
      <c r="D803" s="175" t="s">
        <v>504</v>
      </c>
      <c r="E803" s="175" t="s">
        <v>839</v>
      </c>
      <c r="F803" s="179">
        <v>7345400</v>
      </c>
      <c r="G803" s="178">
        <f t="shared" si="12"/>
        <v>5210518.2532</v>
      </c>
      <c r="H803" s="175" t="s">
        <v>1114</v>
      </c>
      <c r="I803" s="175" t="s">
        <v>1201</v>
      </c>
      <c r="J803" s="175" t="s">
        <v>541</v>
      </c>
      <c r="K803" s="175" t="s">
        <v>542</v>
      </c>
    </row>
    <row r="804" spans="1:11" ht="12.75">
      <c r="A804" s="177">
        <v>799</v>
      </c>
      <c r="B804" s="175" t="s">
        <v>2680</v>
      </c>
      <c r="C804" s="175" t="s">
        <v>2679</v>
      </c>
      <c r="D804" s="175" t="s">
        <v>504</v>
      </c>
      <c r="E804" s="175" t="s">
        <v>839</v>
      </c>
      <c r="F804" s="179">
        <v>7262500</v>
      </c>
      <c r="G804" s="178">
        <f t="shared" si="12"/>
        <v>5151712.475000001</v>
      </c>
      <c r="H804" s="175" t="s">
        <v>1114</v>
      </c>
      <c r="I804" s="175" t="s">
        <v>1201</v>
      </c>
      <c r="J804" s="175" t="s">
        <v>884</v>
      </c>
      <c r="K804" s="175" t="s">
        <v>1944</v>
      </c>
    </row>
    <row r="805" spans="1:11" ht="12.75">
      <c r="A805" s="177">
        <v>800</v>
      </c>
      <c r="B805" s="175" t="s">
        <v>2678</v>
      </c>
      <c r="C805" s="175" t="s">
        <v>2677</v>
      </c>
      <c r="D805" s="175" t="s">
        <v>504</v>
      </c>
      <c r="E805" s="175" t="s">
        <v>839</v>
      </c>
      <c r="F805" s="179">
        <v>7231400</v>
      </c>
      <c r="G805" s="178">
        <f t="shared" si="12"/>
        <v>5129651.4412</v>
      </c>
      <c r="H805" s="175" t="s">
        <v>1114</v>
      </c>
      <c r="I805" s="175" t="s">
        <v>1201</v>
      </c>
      <c r="J805" s="175" t="s">
        <v>541</v>
      </c>
      <c r="K805" s="175" t="s">
        <v>542</v>
      </c>
    </row>
    <row r="806" spans="1:11" ht="12.75">
      <c r="A806" s="177">
        <v>801</v>
      </c>
      <c r="B806" s="175" t="s">
        <v>2676</v>
      </c>
      <c r="C806" s="175" t="s">
        <v>2436</v>
      </c>
      <c r="D806" s="175" t="s">
        <v>504</v>
      </c>
      <c r="E806" s="175" t="s">
        <v>839</v>
      </c>
      <c r="F806" s="179">
        <v>7213500</v>
      </c>
      <c r="G806" s="178">
        <f t="shared" si="12"/>
        <v>5116953.933</v>
      </c>
      <c r="H806" s="175" t="s">
        <v>1114</v>
      </c>
      <c r="I806" s="175" t="s">
        <v>1201</v>
      </c>
      <c r="J806" s="175" t="s">
        <v>541</v>
      </c>
      <c r="K806" s="175" t="s">
        <v>542</v>
      </c>
    </row>
    <row r="807" spans="1:11" ht="12.75">
      <c r="A807" s="177">
        <v>802</v>
      </c>
      <c r="B807" s="175" t="s">
        <v>2435</v>
      </c>
      <c r="C807" s="175" t="s">
        <v>2434</v>
      </c>
      <c r="D807" s="175" t="s">
        <v>504</v>
      </c>
      <c r="E807" s="175" t="s">
        <v>839</v>
      </c>
      <c r="F807" s="179">
        <v>7208600</v>
      </c>
      <c r="G807" s="178">
        <f t="shared" si="12"/>
        <v>5113478.0788</v>
      </c>
      <c r="H807" s="175" t="s">
        <v>1114</v>
      </c>
      <c r="I807" s="175" t="s">
        <v>1201</v>
      </c>
      <c r="J807" s="175" t="s">
        <v>541</v>
      </c>
      <c r="K807" s="175" t="s">
        <v>603</v>
      </c>
    </row>
    <row r="808" spans="1:11" ht="12.75">
      <c r="A808" s="177">
        <v>803</v>
      </c>
      <c r="B808" s="175" t="s">
        <v>2433</v>
      </c>
      <c r="C808" s="175" t="s">
        <v>2432</v>
      </c>
      <c r="D808" s="175" t="s">
        <v>504</v>
      </c>
      <c r="E808" s="175" t="s">
        <v>839</v>
      </c>
      <c r="F808" s="179">
        <v>7179500</v>
      </c>
      <c r="G808" s="178">
        <f t="shared" si="12"/>
        <v>5092835.761</v>
      </c>
      <c r="H808" s="175" t="s">
        <v>1114</v>
      </c>
      <c r="I808" s="175" t="s">
        <v>2053</v>
      </c>
      <c r="J808" s="175" t="s">
        <v>884</v>
      </c>
      <c r="K808" s="175" t="s">
        <v>1944</v>
      </c>
    </row>
    <row r="809" spans="1:11" ht="12.75">
      <c r="A809" s="177">
        <v>804</v>
      </c>
      <c r="B809" s="175" t="s">
        <v>2431</v>
      </c>
      <c r="C809" s="175" t="s">
        <v>2430</v>
      </c>
      <c r="D809" s="175" t="s">
        <v>504</v>
      </c>
      <c r="E809" s="175" t="s">
        <v>839</v>
      </c>
      <c r="F809" s="179">
        <v>7118300</v>
      </c>
      <c r="G809" s="178">
        <f t="shared" si="12"/>
        <v>5049423.0514</v>
      </c>
      <c r="H809" s="175" t="s">
        <v>1114</v>
      </c>
      <c r="I809" s="175" t="s">
        <v>1201</v>
      </c>
      <c r="J809" s="175" t="s">
        <v>884</v>
      </c>
      <c r="K809" s="175" t="s">
        <v>1944</v>
      </c>
    </row>
    <row r="810" spans="1:11" ht="12.75">
      <c r="A810" s="177">
        <v>805</v>
      </c>
      <c r="B810" s="175" t="s">
        <v>2429</v>
      </c>
      <c r="C810" s="175" t="s">
        <v>2428</v>
      </c>
      <c r="D810" s="175" t="s">
        <v>504</v>
      </c>
      <c r="E810" s="175" t="s">
        <v>839</v>
      </c>
      <c r="F810" s="179">
        <v>6990000</v>
      </c>
      <c r="G810" s="178">
        <f t="shared" si="12"/>
        <v>4958412.42</v>
      </c>
      <c r="H810" s="175" t="s">
        <v>1114</v>
      </c>
      <c r="I810" s="175" t="s">
        <v>1201</v>
      </c>
      <c r="J810" s="175" t="s">
        <v>884</v>
      </c>
      <c r="K810" s="175" t="s">
        <v>1944</v>
      </c>
    </row>
    <row r="811" spans="1:11" ht="12.75">
      <c r="A811" s="177">
        <v>806</v>
      </c>
      <c r="B811" s="175" t="s">
        <v>2427</v>
      </c>
      <c r="C811" s="175" t="s">
        <v>2426</v>
      </c>
      <c r="D811" s="175" t="s">
        <v>504</v>
      </c>
      <c r="E811" s="175" t="s">
        <v>839</v>
      </c>
      <c r="F811" s="179">
        <v>6955200</v>
      </c>
      <c r="G811" s="178">
        <f t="shared" si="12"/>
        <v>4933726.7616</v>
      </c>
      <c r="H811" s="175" t="s">
        <v>1114</v>
      </c>
      <c r="I811" s="175" t="s">
        <v>1201</v>
      </c>
      <c r="J811" s="175" t="s">
        <v>612</v>
      </c>
      <c r="K811" s="175" t="s">
        <v>700</v>
      </c>
    </row>
    <row r="812" spans="1:11" ht="12.75">
      <c r="A812" s="177">
        <v>807</v>
      </c>
      <c r="B812" s="175" t="s">
        <v>2425</v>
      </c>
      <c r="C812" s="175" t="s">
        <v>2424</v>
      </c>
      <c r="D812" s="175" t="s">
        <v>504</v>
      </c>
      <c r="E812" s="175" t="s">
        <v>839</v>
      </c>
      <c r="F812" s="179">
        <v>6931900</v>
      </c>
      <c r="G812" s="178">
        <f t="shared" si="12"/>
        <v>4917198.7202</v>
      </c>
      <c r="H812" s="175" t="s">
        <v>1114</v>
      </c>
      <c r="I812" s="175" t="s">
        <v>891</v>
      </c>
      <c r="J812" s="175" t="s">
        <v>884</v>
      </c>
      <c r="K812" s="175" t="s">
        <v>1948</v>
      </c>
    </row>
    <row r="813" spans="1:11" ht="12.75">
      <c r="A813" s="177">
        <v>808</v>
      </c>
      <c r="B813" s="175" t="s">
        <v>2423</v>
      </c>
      <c r="C813" s="175" t="s">
        <v>2422</v>
      </c>
      <c r="D813" s="175" t="s">
        <v>504</v>
      </c>
      <c r="E813" s="175" t="s">
        <v>839</v>
      </c>
      <c r="F813" s="179">
        <v>6920100</v>
      </c>
      <c r="G813" s="178">
        <f t="shared" si="12"/>
        <v>4908828.2958</v>
      </c>
      <c r="H813" s="175" t="s">
        <v>1114</v>
      </c>
      <c r="I813" s="175" t="s">
        <v>1201</v>
      </c>
      <c r="J813" s="175" t="s">
        <v>541</v>
      </c>
      <c r="K813" s="175" t="s">
        <v>542</v>
      </c>
    </row>
    <row r="814" spans="1:11" ht="12.75">
      <c r="A814" s="177">
        <v>809</v>
      </c>
      <c r="B814" s="175" t="s">
        <v>2421</v>
      </c>
      <c r="C814" s="175" t="s">
        <v>2420</v>
      </c>
      <c r="D814" s="175" t="s">
        <v>504</v>
      </c>
      <c r="E814" s="175" t="s">
        <v>839</v>
      </c>
      <c r="F814" s="179">
        <v>6697500</v>
      </c>
      <c r="G814" s="178">
        <f t="shared" si="12"/>
        <v>4750925.205</v>
      </c>
      <c r="H814" s="175" t="s">
        <v>1114</v>
      </c>
      <c r="I814" s="175" t="s">
        <v>1201</v>
      </c>
      <c r="J814" s="175" t="s">
        <v>612</v>
      </c>
      <c r="K814" s="175" t="s">
        <v>700</v>
      </c>
    </row>
    <row r="815" spans="1:11" ht="12.75">
      <c r="A815" s="177">
        <v>810</v>
      </c>
      <c r="B815" s="175" t="s">
        <v>2419</v>
      </c>
      <c r="C815" s="175" t="s">
        <v>2202</v>
      </c>
      <c r="D815" s="175" t="s">
        <v>504</v>
      </c>
      <c r="E815" s="175" t="s">
        <v>839</v>
      </c>
      <c r="F815" s="179">
        <v>6688300</v>
      </c>
      <c r="G815" s="178">
        <f t="shared" si="12"/>
        <v>4744399.111400001</v>
      </c>
      <c r="H815" s="175" t="s">
        <v>1114</v>
      </c>
      <c r="I815" s="175" t="s">
        <v>1201</v>
      </c>
      <c r="J815" s="175" t="s">
        <v>541</v>
      </c>
      <c r="K815" s="175" t="s">
        <v>542</v>
      </c>
    </row>
    <row r="816" spans="1:11" ht="12.75">
      <c r="A816" s="177">
        <v>811</v>
      </c>
      <c r="B816" s="175" t="s">
        <v>2201</v>
      </c>
      <c r="C816" s="175" t="s">
        <v>2200</v>
      </c>
      <c r="D816" s="175" t="s">
        <v>2238</v>
      </c>
      <c r="E816" s="175" t="s">
        <v>839</v>
      </c>
      <c r="F816" s="179">
        <v>6671100</v>
      </c>
      <c r="G816" s="178">
        <f t="shared" si="12"/>
        <v>4732198.1538</v>
      </c>
      <c r="H816" s="175" t="s">
        <v>1114</v>
      </c>
      <c r="I816" s="175" t="s">
        <v>1201</v>
      </c>
      <c r="J816" s="175" t="s">
        <v>612</v>
      </c>
      <c r="K816" s="175" t="s">
        <v>700</v>
      </c>
    </row>
    <row r="817" spans="1:11" ht="12.75">
      <c r="A817" s="177">
        <v>812</v>
      </c>
      <c r="B817" s="175" t="s">
        <v>2199</v>
      </c>
      <c r="C817" s="175" t="s">
        <v>2198</v>
      </c>
      <c r="D817" s="175" t="s">
        <v>504</v>
      </c>
      <c r="E817" s="175" t="s">
        <v>839</v>
      </c>
      <c r="F817" s="179">
        <v>6662700</v>
      </c>
      <c r="G817" s="178">
        <f t="shared" si="12"/>
        <v>4726239.5466</v>
      </c>
      <c r="H817" s="175" t="s">
        <v>1114</v>
      </c>
      <c r="I817" s="175" t="s">
        <v>1201</v>
      </c>
      <c r="J817" s="175" t="s">
        <v>541</v>
      </c>
      <c r="K817" s="175" t="s">
        <v>542</v>
      </c>
    </row>
    <row r="818" spans="1:11" ht="12.75">
      <c r="A818" s="177">
        <v>813</v>
      </c>
      <c r="B818" s="175" t="s">
        <v>2197</v>
      </c>
      <c r="C818" s="175" t="s">
        <v>2196</v>
      </c>
      <c r="D818" s="175" t="s">
        <v>504</v>
      </c>
      <c r="E818" s="175" t="s">
        <v>839</v>
      </c>
      <c r="F818" s="179">
        <v>6629600</v>
      </c>
      <c r="G818" s="178">
        <f t="shared" si="12"/>
        <v>4702759.796800001</v>
      </c>
      <c r="H818" s="175" t="s">
        <v>1114</v>
      </c>
      <c r="I818" s="175" t="s">
        <v>1201</v>
      </c>
      <c r="J818" s="175" t="s">
        <v>541</v>
      </c>
      <c r="K818" s="175" t="s">
        <v>542</v>
      </c>
    </row>
    <row r="819" spans="1:11" ht="12.75">
      <c r="A819" s="177">
        <v>814</v>
      </c>
      <c r="B819" s="175" t="s">
        <v>2195</v>
      </c>
      <c r="C819" s="175" t="s">
        <v>2194</v>
      </c>
      <c r="D819" s="175" t="s">
        <v>504</v>
      </c>
      <c r="E819" s="175" t="s">
        <v>839</v>
      </c>
      <c r="F819" s="179">
        <v>6601500</v>
      </c>
      <c r="G819" s="178">
        <f t="shared" si="12"/>
        <v>4682826.837</v>
      </c>
      <c r="H819" s="175" t="s">
        <v>1114</v>
      </c>
      <c r="I819" s="175" t="s">
        <v>1201</v>
      </c>
      <c r="J819" s="175" t="s">
        <v>541</v>
      </c>
      <c r="K819" s="175" t="s">
        <v>542</v>
      </c>
    </row>
    <row r="820" spans="1:11" ht="12.75">
      <c r="A820" s="177">
        <v>815</v>
      </c>
      <c r="B820" s="175" t="s">
        <v>2193</v>
      </c>
      <c r="C820" s="175" t="s">
        <v>2192</v>
      </c>
      <c r="D820" s="175" t="s">
        <v>504</v>
      </c>
      <c r="E820" s="175" t="s">
        <v>839</v>
      </c>
      <c r="F820" s="179">
        <v>6600000</v>
      </c>
      <c r="G820" s="178">
        <f t="shared" si="12"/>
        <v>4681762.800000001</v>
      </c>
      <c r="H820" s="175" t="s">
        <v>1114</v>
      </c>
      <c r="I820" s="175" t="s">
        <v>1201</v>
      </c>
      <c r="J820" s="175" t="s">
        <v>541</v>
      </c>
      <c r="K820" s="175" t="s">
        <v>603</v>
      </c>
    </row>
    <row r="821" spans="1:11" ht="12.75">
      <c r="A821" s="177">
        <v>816</v>
      </c>
      <c r="B821" s="175" t="s">
        <v>2191</v>
      </c>
      <c r="C821" s="175" t="s">
        <v>2190</v>
      </c>
      <c r="D821" s="175" t="s">
        <v>504</v>
      </c>
      <c r="E821" s="175" t="s">
        <v>839</v>
      </c>
      <c r="F821" s="179">
        <v>6586500</v>
      </c>
      <c r="G821" s="178">
        <f t="shared" si="12"/>
        <v>4672186.467</v>
      </c>
      <c r="H821" s="175" t="s">
        <v>1114</v>
      </c>
      <c r="I821" s="175" t="s">
        <v>1201</v>
      </c>
      <c r="J821" s="175" t="s">
        <v>541</v>
      </c>
      <c r="K821" s="175" t="s">
        <v>603</v>
      </c>
    </row>
    <row r="822" spans="1:11" ht="12.75">
      <c r="A822" s="177">
        <v>817</v>
      </c>
      <c r="B822" s="175" t="s">
        <v>2189</v>
      </c>
      <c r="C822" s="175" t="s">
        <v>2188</v>
      </c>
      <c r="D822" s="175" t="s">
        <v>504</v>
      </c>
      <c r="E822" s="175" t="s">
        <v>839</v>
      </c>
      <c r="F822" s="179">
        <v>6543200</v>
      </c>
      <c r="G822" s="178">
        <f t="shared" si="12"/>
        <v>4641471.2656000005</v>
      </c>
      <c r="H822" s="175" t="s">
        <v>1114</v>
      </c>
      <c r="I822" s="175" t="s">
        <v>1201</v>
      </c>
      <c r="J822" s="175" t="s">
        <v>541</v>
      </c>
      <c r="K822" s="175" t="s">
        <v>542</v>
      </c>
    </row>
    <row r="823" spans="1:11" ht="12.75">
      <c r="A823" s="177">
        <v>818</v>
      </c>
      <c r="B823" s="175" t="s">
        <v>2187</v>
      </c>
      <c r="C823" s="175" t="s">
        <v>2186</v>
      </c>
      <c r="D823" s="175" t="s">
        <v>504</v>
      </c>
      <c r="E823" s="175" t="s">
        <v>839</v>
      </c>
      <c r="F823" s="179">
        <v>6528600</v>
      </c>
      <c r="G823" s="178">
        <f t="shared" si="12"/>
        <v>4631114.6388</v>
      </c>
      <c r="H823" s="175" t="s">
        <v>1114</v>
      </c>
      <c r="I823" s="175" t="s">
        <v>891</v>
      </c>
      <c r="J823" s="175" t="s">
        <v>541</v>
      </c>
      <c r="K823" s="175" t="s">
        <v>542</v>
      </c>
    </row>
    <row r="824" spans="1:11" ht="12.75">
      <c r="A824" s="177">
        <v>819</v>
      </c>
      <c r="B824" s="175" t="s">
        <v>2185</v>
      </c>
      <c r="C824" s="175" t="s">
        <v>2184</v>
      </c>
      <c r="D824" s="175" t="s">
        <v>504</v>
      </c>
      <c r="E824" s="175" t="s">
        <v>839</v>
      </c>
      <c r="F824" s="179">
        <v>6458800</v>
      </c>
      <c r="G824" s="178">
        <f t="shared" si="12"/>
        <v>4581601.4504</v>
      </c>
      <c r="H824" s="175" t="s">
        <v>1114</v>
      </c>
      <c r="I824" s="175" t="s">
        <v>1201</v>
      </c>
      <c r="J824" s="175" t="s">
        <v>541</v>
      </c>
      <c r="K824" s="175" t="s">
        <v>542</v>
      </c>
    </row>
    <row r="825" spans="1:11" ht="12.75">
      <c r="A825" s="177">
        <v>820</v>
      </c>
      <c r="B825" s="175" t="s">
        <v>2183</v>
      </c>
      <c r="C825" s="175" t="s">
        <v>2182</v>
      </c>
      <c r="D825" s="175" t="s">
        <v>504</v>
      </c>
      <c r="E825" s="175" t="s">
        <v>839</v>
      </c>
      <c r="F825" s="179">
        <v>6378700</v>
      </c>
      <c r="G825" s="178">
        <f t="shared" si="12"/>
        <v>4524781.874600001</v>
      </c>
      <c r="H825" s="175" t="s">
        <v>1114</v>
      </c>
      <c r="I825" s="175" t="s">
        <v>2053</v>
      </c>
      <c r="J825" s="175" t="s">
        <v>541</v>
      </c>
      <c r="K825" s="175" t="s">
        <v>542</v>
      </c>
    </row>
    <row r="826" spans="1:11" ht="12.75">
      <c r="A826" s="177">
        <v>821</v>
      </c>
      <c r="B826" s="175" t="s">
        <v>2181</v>
      </c>
      <c r="C826" s="175" t="s">
        <v>2180</v>
      </c>
      <c r="D826" s="175" t="s">
        <v>504</v>
      </c>
      <c r="E826" s="175" t="s">
        <v>839</v>
      </c>
      <c r="F826" s="179">
        <v>6333900</v>
      </c>
      <c r="G826" s="178">
        <f t="shared" si="12"/>
        <v>4493002.6362000005</v>
      </c>
      <c r="H826" s="175" t="s">
        <v>1114</v>
      </c>
      <c r="I826" s="175" t="s">
        <v>1201</v>
      </c>
      <c r="J826" s="175" t="s">
        <v>541</v>
      </c>
      <c r="K826" s="175" t="s">
        <v>603</v>
      </c>
    </row>
    <row r="827" spans="1:11" ht="12.75">
      <c r="A827" s="177">
        <v>822</v>
      </c>
      <c r="B827" s="175" t="s">
        <v>2179</v>
      </c>
      <c r="C827" s="175" t="s">
        <v>2178</v>
      </c>
      <c r="D827" s="175" t="s">
        <v>504</v>
      </c>
      <c r="E827" s="175" t="s">
        <v>839</v>
      </c>
      <c r="F827" s="179">
        <v>6218800</v>
      </c>
      <c r="G827" s="178">
        <f t="shared" si="12"/>
        <v>4411355.5304000005</v>
      </c>
      <c r="H827" s="175" t="s">
        <v>1114</v>
      </c>
      <c r="I827" s="175" t="s">
        <v>1201</v>
      </c>
      <c r="J827" s="175" t="s">
        <v>541</v>
      </c>
      <c r="K827" s="175" t="s">
        <v>542</v>
      </c>
    </row>
    <row r="828" spans="1:11" ht="12.75">
      <c r="A828" s="177">
        <v>823</v>
      </c>
      <c r="B828" s="175" t="s">
        <v>2177</v>
      </c>
      <c r="C828" s="175" t="s">
        <v>2176</v>
      </c>
      <c r="D828" s="175" t="s">
        <v>504</v>
      </c>
      <c r="E828" s="175" t="s">
        <v>839</v>
      </c>
      <c r="F828" s="179">
        <v>6213700</v>
      </c>
      <c r="G828" s="178">
        <f t="shared" si="12"/>
        <v>4407737.8046</v>
      </c>
      <c r="H828" s="175" t="s">
        <v>1114</v>
      </c>
      <c r="I828" s="175" t="s">
        <v>1201</v>
      </c>
      <c r="J828" s="175" t="s">
        <v>541</v>
      </c>
      <c r="K828" s="175" t="s">
        <v>542</v>
      </c>
    </row>
    <row r="829" spans="1:11" ht="12.75">
      <c r="A829" s="177">
        <v>824</v>
      </c>
      <c r="B829" s="175" t="s">
        <v>2175</v>
      </c>
      <c r="C829" s="175" t="s">
        <v>2174</v>
      </c>
      <c r="D829" s="175" t="s">
        <v>504</v>
      </c>
      <c r="E829" s="175" t="s">
        <v>839</v>
      </c>
      <c r="F829" s="179">
        <v>6118700</v>
      </c>
      <c r="G829" s="178">
        <f t="shared" si="12"/>
        <v>4340348.794600001</v>
      </c>
      <c r="H829" s="175" t="s">
        <v>1114</v>
      </c>
      <c r="I829" s="175" t="s">
        <v>1201</v>
      </c>
      <c r="J829" s="175" t="s">
        <v>541</v>
      </c>
      <c r="K829" s="175" t="s">
        <v>542</v>
      </c>
    </row>
    <row r="830" spans="1:11" ht="12.75">
      <c r="A830" s="177">
        <v>825</v>
      </c>
      <c r="B830" s="175" t="s">
        <v>2173</v>
      </c>
      <c r="C830" s="175" t="s">
        <v>2172</v>
      </c>
      <c r="D830" s="175" t="s">
        <v>504</v>
      </c>
      <c r="E830" s="175" t="s">
        <v>839</v>
      </c>
      <c r="F830" s="179">
        <v>6116100</v>
      </c>
      <c r="G830" s="178">
        <f t="shared" si="12"/>
        <v>4338504.4638</v>
      </c>
      <c r="H830" s="175" t="s">
        <v>1114</v>
      </c>
      <c r="I830" s="175" t="s">
        <v>2053</v>
      </c>
      <c r="J830" s="175" t="s">
        <v>612</v>
      </c>
      <c r="K830" s="175" t="s">
        <v>700</v>
      </c>
    </row>
    <row r="831" spans="1:11" ht="12.75">
      <c r="A831" s="177">
        <v>826</v>
      </c>
      <c r="B831" s="175" t="s">
        <v>2171</v>
      </c>
      <c r="C831" s="175" t="s">
        <v>2170</v>
      </c>
      <c r="D831" s="175" t="s">
        <v>504</v>
      </c>
      <c r="E831" s="175" t="s">
        <v>839</v>
      </c>
      <c r="F831" s="179">
        <v>6023900</v>
      </c>
      <c r="G831" s="178">
        <f t="shared" si="12"/>
        <v>4273101.6562</v>
      </c>
      <c r="H831" s="175" t="s">
        <v>1114</v>
      </c>
      <c r="I831" s="175" t="s">
        <v>1201</v>
      </c>
      <c r="J831" s="175" t="s">
        <v>612</v>
      </c>
      <c r="K831" s="175" t="s">
        <v>700</v>
      </c>
    </row>
    <row r="832" spans="1:11" ht="12.75">
      <c r="A832" s="177">
        <v>827</v>
      </c>
      <c r="B832" s="175" t="s">
        <v>2169</v>
      </c>
      <c r="C832" s="175" t="s">
        <v>2168</v>
      </c>
      <c r="D832" s="175" t="s">
        <v>504</v>
      </c>
      <c r="E832" s="175" t="s">
        <v>839</v>
      </c>
      <c r="F832" s="179">
        <v>5939000</v>
      </c>
      <c r="G832" s="178">
        <f t="shared" si="12"/>
        <v>4212877.1620000005</v>
      </c>
      <c r="H832" s="175" t="s">
        <v>1114</v>
      </c>
      <c r="I832" s="175" t="s">
        <v>891</v>
      </c>
      <c r="J832" s="175" t="s">
        <v>884</v>
      </c>
      <c r="K832" s="175" t="s">
        <v>1944</v>
      </c>
    </row>
    <row r="833" spans="1:11" ht="12.75">
      <c r="A833" s="177">
        <v>828</v>
      </c>
      <c r="B833" s="175" t="s">
        <v>2167</v>
      </c>
      <c r="C833" s="175" t="s">
        <v>2166</v>
      </c>
      <c r="D833" s="175" t="s">
        <v>504</v>
      </c>
      <c r="E833" s="175" t="s">
        <v>839</v>
      </c>
      <c r="F833" s="179">
        <v>5936300</v>
      </c>
      <c r="G833" s="178">
        <f t="shared" si="12"/>
        <v>4210961.8954</v>
      </c>
      <c r="H833" s="175" t="s">
        <v>1114</v>
      </c>
      <c r="I833" s="175" t="s">
        <v>1201</v>
      </c>
      <c r="J833" s="175" t="s">
        <v>884</v>
      </c>
      <c r="K833" s="175" t="s">
        <v>1944</v>
      </c>
    </row>
    <row r="834" spans="1:11" ht="12.75">
      <c r="A834" s="177">
        <v>829</v>
      </c>
      <c r="B834" s="175" t="s">
        <v>2165</v>
      </c>
      <c r="C834" s="175" t="s">
        <v>2164</v>
      </c>
      <c r="D834" s="175" t="s">
        <v>504</v>
      </c>
      <c r="E834" s="175" t="s">
        <v>839</v>
      </c>
      <c r="F834" s="179">
        <v>5865800</v>
      </c>
      <c r="G834" s="178">
        <f t="shared" si="12"/>
        <v>4160952.1564</v>
      </c>
      <c r="H834" s="175" t="s">
        <v>1114</v>
      </c>
      <c r="I834" s="175" t="s">
        <v>1201</v>
      </c>
      <c r="J834" s="175" t="s">
        <v>541</v>
      </c>
      <c r="K834" s="175" t="s">
        <v>542</v>
      </c>
    </row>
    <row r="835" spans="1:11" ht="12.75">
      <c r="A835" s="177">
        <v>830</v>
      </c>
      <c r="B835" s="175" t="s">
        <v>2163</v>
      </c>
      <c r="C835" s="175" t="s">
        <v>2162</v>
      </c>
      <c r="D835" s="175" t="s">
        <v>504</v>
      </c>
      <c r="E835" s="175" t="s">
        <v>839</v>
      </c>
      <c r="F835" s="179">
        <v>5845100</v>
      </c>
      <c r="G835" s="178">
        <f t="shared" si="12"/>
        <v>4146268.4458000003</v>
      </c>
      <c r="H835" s="175" t="s">
        <v>1114</v>
      </c>
      <c r="I835" s="175" t="s">
        <v>891</v>
      </c>
      <c r="J835" s="175" t="s">
        <v>884</v>
      </c>
      <c r="K835" s="175" t="s">
        <v>1944</v>
      </c>
    </row>
    <row r="836" spans="1:11" ht="12.75">
      <c r="A836" s="177">
        <v>831</v>
      </c>
      <c r="B836" s="175" t="s">
        <v>2161</v>
      </c>
      <c r="C836" s="175" t="s">
        <v>2160</v>
      </c>
      <c r="D836" s="175" t="s">
        <v>504</v>
      </c>
      <c r="E836" s="175" t="s">
        <v>839</v>
      </c>
      <c r="F836" s="179">
        <v>5832000</v>
      </c>
      <c r="G836" s="178">
        <f t="shared" si="12"/>
        <v>4136975.856</v>
      </c>
      <c r="H836" s="175" t="s">
        <v>1114</v>
      </c>
      <c r="I836" s="175" t="s">
        <v>1201</v>
      </c>
      <c r="J836" s="175" t="s">
        <v>541</v>
      </c>
      <c r="K836" s="175" t="s">
        <v>542</v>
      </c>
    </row>
    <row r="837" spans="1:11" ht="12.75">
      <c r="A837" s="177">
        <v>832</v>
      </c>
      <c r="B837" s="175" t="s">
        <v>2159</v>
      </c>
      <c r="C837" s="175" t="s">
        <v>2158</v>
      </c>
      <c r="D837" s="175" t="s">
        <v>504</v>
      </c>
      <c r="E837" s="175" t="s">
        <v>839</v>
      </c>
      <c r="F837" s="179">
        <v>5815400</v>
      </c>
      <c r="G837" s="178">
        <f t="shared" si="12"/>
        <v>4125200.5132000004</v>
      </c>
      <c r="H837" s="175" t="s">
        <v>1114</v>
      </c>
      <c r="I837" s="175" t="s">
        <v>2053</v>
      </c>
      <c r="J837" s="175" t="s">
        <v>541</v>
      </c>
      <c r="K837" s="175" t="s">
        <v>542</v>
      </c>
    </row>
    <row r="838" spans="1:11" ht="12.75">
      <c r="A838" s="177">
        <v>833</v>
      </c>
      <c r="B838" s="175" t="s">
        <v>2157</v>
      </c>
      <c r="C838" s="175" t="s">
        <v>2156</v>
      </c>
      <c r="D838" s="175" t="s">
        <v>504</v>
      </c>
      <c r="E838" s="175" t="s">
        <v>839</v>
      </c>
      <c r="F838" s="179">
        <v>5793300</v>
      </c>
      <c r="G838" s="178">
        <f aca="true" t="shared" si="13" ref="G838:G901">F838*0.709358</f>
        <v>4109523.7014</v>
      </c>
      <c r="H838" s="175" t="s">
        <v>1114</v>
      </c>
      <c r="I838" s="175" t="s">
        <v>1201</v>
      </c>
      <c r="J838" s="175" t="s">
        <v>884</v>
      </c>
      <c r="K838" s="175" t="s">
        <v>1944</v>
      </c>
    </row>
    <row r="839" spans="1:11" ht="12.75">
      <c r="A839" s="177">
        <v>834</v>
      </c>
      <c r="B839" s="175" t="s">
        <v>2155</v>
      </c>
      <c r="C839" s="175" t="s">
        <v>2154</v>
      </c>
      <c r="D839" s="175" t="s">
        <v>504</v>
      </c>
      <c r="E839" s="175" t="s">
        <v>839</v>
      </c>
      <c r="F839" s="179">
        <v>5767400</v>
      </c>
      <c r="G839" s="178">
        <f t="shared" si="13"/>
        <v>4091151.3292</v>
      </c>
      <c r="H839" s="175" t="s">
        <v>1114</v>
      </c>
      <c r="I839" s="175" t="s">
        <v>891</v>
      </c>
      <c r="J839" s="175" t="s">
        <v>541</v>
      </c>
      <c r="K839" s="175" t="s">
        <v>542</v>
      </c>
    </row>
    <row r="840" spans="1:11" ht="12.75">
      <c r="A840" s="177">
        <v>835</v>
      </c>
      <c r="B840" s="175" t="s">
        <v>2153</v>
      </c>
      <c r="C840" s="175" t="s">
        <v>2152</v>
      </c>
      <c r="D840" s="175" t="s">
        <v>504</v>
      </c>
      <c r="E840" s="175" t="s">
        <v>839</v>
      </c>
      <c r="F840" s="179">
        <v>5724500</v>
      </c>
      <c r="G840" s="178">
        <f t="shared" si="13"/>
        <v>4060719.8710000003</v>
      </c>
      <c r="H840" s="175" t="s">
        <v>1114</v>
      </c>
      <c r="I840" s="175" t="s">
        <v>891</v>
      </c>
      <c r="J840" s="175" t="s">
        <v>541</v>
      </c>
      <c r="K840" s="175" t="s">
        <v>542</v>
      </c>
    </row>
    <row r="841" spans="1:11" ht="12.75">
      <c r="A841" s="177">
        <v>836</v>
      </c>
      <c r="B841" s="175" t="s">
        <v>2367</v>
      </c>
      <c r="C841" s="175" t="s">
        <v>2366</v>
      </c>
      <c r="D841" s="175" t="s">
        <v>504</v>
      </c>
      <c r="E841" s="175" t="s">
        <v>839</v>
      </c>
      <c r="F841" s="179">
        <v>5674900</v>
      </c>
      <c r="G841" s="178">
        <f t="shared" si="13"/>
        <v>4025535.7142000003</v>
      </c>
      <c r="H841" s="175" t="s">
        <v>1114</v>
      </c>
      <c r="I841" s="175" t="s">
        <v>1201</v>
      </c>
      <c r="J841" s="175" t="s">
        <v>541</v>
      </c>
      <c r="K841" s="175" t="s">
        <v>603</v>
      </c>
    </row>
    <row r="842" spans="1:11" ht="12.75">
      <c r="A842" s="177">
        <v>837</v>
      </c>
      <c r="B842" s="175" t="s">
        <v>2365</v>
      </c>
      <c r="C842" s="175" t="s">
        <v>2364</v>
      </c>
      <c r="D842" s="175" t="s">
        <v>504</v>
      </c>
      <c r="E842" s="175" t="s">
        <v>839</v>
      </c>
      <c r="F842" s="179">
        <v>5673100</v>
      </c>
      <c r="G842" s="178">
        <f t="shared" si="13"/>
        <v>4024258.8698000005</v>
      </c>
      <c r="H842" s="175" t="s">
        <v>1114</v>
      </c>
      <c r="I842" s="175" t="s">
        <v>1201</v>
      </c>
      <c r="J842" s="175" t="s">
        <v>541</v>
      </c>
      <c r="K842" s="175" t="s">
        <v>542</v>
      </c>
    </row>
    <row r="843" spans="1:11" ht="12.75">
      <c r="A843" s="177">
        <v>838</v>
      </c>
      <c r="B843" s="175" t="s">
        <v>2363</v>
      </c>
      <c r="C843" s="175" t="s">
        <v>2362</v>
      </c>
      <c r="D843" s="175" t="s">
        <v>504</v>
      </c>
      <c r="E843" s="175" t="s">
        <v>839</v>
      </c>
      <c r="F843" s="179">
        <v>5644900</v>
      </c>
      <c r="G843" s="178">
        <f t="shared" si="13"/>
        <v>4004254.9742</v>
      </c>
      <c r="H843" s="175" t="s">
        <v>1114</v>
      </c>
      <c r="I843" s="175" t="s">
        <v>1201</v>
      </c>
      <c r="J843" s="175" t="s">
        <v>541</v>
      </c>
      <c r="K843" s="175" t="s">
        <v>542</v>
      </c>
    </row>
    <row r="844" spans="1:11" ht="12.75">
      <c r="A844" s="177">
        <v>839</v>
      </c>
      <c r="B844" s="175" t="s">
        <v>2361</v>
      </c>
      <c r="C844" s="175" t="s">
        <v>2360</v>
      </c>
      <c r="D844" s="175" t="s">
        <v>504</v>
      </c>
      <c r="E844" s="175" t="s">
        <v>839</v>
      </c>
      <c r="F844" s="179">
        <v>5600000</v>
      </c>
      <c r="G844" s="178">
        <f t="shared" si="13"/>
        <v>3972404.8000000003</v>
      </c>
      <c r="H844" s="175" t="s">
        <v>1114</v>
      </c>
      <c r="I844" s="175" t="s">
        <v>1201</v>
      </c>
      <c r="J844" s="175" t="s">
        <v>884</v>
      </c>
      <c r="K844" s="175" t="s">
        <v>1944</v>
      </c>
    </row>
    <row r="845" spans="1:11" ht="12.75">
      <c r="A845" s="177">
        <v>840</v>
      </c>
      <c r="B845" s="175" t="s">
        <v>2359</v>
      </c>
      <c r="C845" s="175" t="s">
        <v>2358</v>
      </c>
      <c r="D845" s="175" t="s">
        <v>504</v>
      </c>
      <c r="E845" s="175" t="s">
        <v>839</v>
      </c>
      <c r="F845" s="179">
        <v>5574600</v>
      </c>
      <c r="G845" s="178">
        <f t="shared" si="13"/>
        <v>3954387.1068</v>
      </c>
      <c r="H845" s="175" t="s">
        <v>1114</v>
      </c>
      <c r="I845" s="175" t="s">
        <v>1201</v>
      </c>
      <c r="J845" s="175" t="s">
        <v>541</v>
      </c>
      <c r="K845" s="175" t="s">
        <v>603</v>
      </c>
    </row>
    <row r="846" spans="1:11" ht="12.75">
      <c r="A846" s="177">
        <v>841</v>
      </c>
      <c r="B846" s="175" t="s">
        <v>2357</v>
      </c>
      <c r="C846" s="175" t="s">
        <v>2356</v>
      </c>
      <c r="D846" s="175" t="s">
        <v>504</v>
      </c>
      <c r="E846" s="175" t="s">
        <v>839</v>
      </c>
      <c r="F846" s="179">
        <v>5493500</v>
      </c>
      <c r="G846" s="178">
        <f t="shared" si="13"/>
        <v>3896858.1730000004</v>
      </c>
      <c r="H846" s="175" t="s">
        <v>1114</v>
      </c>
      <c r="I846" s="175" t="s">
        <v>1201</v>
      </c>
      <c r="J846" s="175" t="s">
        <v>541</v>
      </c>
      <c r="K846" s="175" t="s">
        <v>498</v>
      </c>
    </row>
    <row r="847" spans="1:11" ht="12.75">
      <c r="A847" s="177">
        <v>842</v>
      </c>
      <c r="B847" s="175" t="s">
        <v>2355</v>
      </c>
      <c r="C847" s="175" t="s">
        <v>2354</v>
      </c>
      <c r="D847" s="175" t="s">
        <v>504</v>
      </c>
      <c r="E847" s="175" t="s">
        <v>839</v>
      </c>
      <c r="F847" s="179">
        <v>5442800</v>
      </c>
      <c r="G847" s="178">
        <f t="shared" si="13"/>
        <v>3860893.7224000003</v>
      </c>
      <c r="H847" s="175" t="s">
        <v>1114</v>
      </c>
      <c r="I847" s="175" t="s">
        <v>1201</v>
      </c>
      <c r="J847" s="175" t="s">
        <v>884</v>
      </c>
      <c r="K847" s="175" t="s">
        <v>1944</v>
      </c>
    </row>
    <row r="848" spans="1:11" ht="12.75">
      <c r="A848" s="177">
        <v>843</v>
      </c>
      <c r="B848" s="175" t="s">
        <v>2353</v>
      </c>
      <c r="C848" s="175" t="s">
        <v>2352</v>
      </c>
      <c r="D848" s="175" t="s">
        <v>504</v>
      </c>
      <c r="E848" s="175" t="s">
        <v>839</v>
      </c>
      <c r="F848" s="179">
        <v>5419600</v>
      </c>
      <c r="G848" s="178">
        <f t="shared" si="13"/>
        <v>3844436.6168000004</v>
      </c>
      <c r="H848" s="175" t="s">
        <v>1114</v>
      </c>
      <c r="I848" s="175" t="s">
        <v>1201</v>
      </c>
      <c r="J848" s="175" t="s">
        <v>612</v>
      </c>
      <c r="K848" s="175" t="s">
        <v>700</v>
      </c>
    </row>
    <row r="849" spans="1:11" ht="12.75">
      <c r="A849" s="177">
        <v>844</v>
      </c>
      <c r="B849" s="175" t="s">
        <v>2351</v>
      </c>
      <c r="C849" s="175" t="s">
        <v>2350</v>
      </c>
      <c r="D849" s="175" t="s">
        <v>504</v>
      </c>
      <c r="E849" s="175" t="s">
        <v>839</v>
      </c>
      <c r="F849" s="179">
        <v>5407800</v>
      </c>
      <c r="G849" s="178">
        <f t="shared" si="13"/>
        <v>3836066.1924</v>
      </c>
      <c r="H849" s="175" t="s">
        <v>1114</v>
      </c>
      <c r="I849" s="175" t="s">
        <v>1201</v>
      </c>
      <c r="J849" s="175" t="s">
        <v>541</v>
      </c>
      <c r="K849" s="175" t="s">
        <v>542</v>
      </c>
    </row>
    <row r="850" spans="1:11" ht="12.75">
      <c r="A850" s="177">
        <v>845</v>
      </c>
      <c r="B850" s="175" t="s">
        <v>2349</v>
      </c>
      <c r="C850" s="175" t="s">
        <v>2348</v>
      </c>
      <c r="D850" s="175" t="s">
        <v>504</v>
      </c>
      <c r="E850" s="175" t="s">
        <v>839</v>
      </c>
      <c r="F850" s="179">
        <v>5387900</v>
      </c>
      <c r="G850" s="178">
        <f t="shared" si="13"/>
        <v>3821949.9682000005</v>
      </c>
      <c r="H850" s="175" t="s">
        <v>1114</v>
      </c>
      <c r="I850" s="175" t="s">
        <v>1201</v>
      </c>
      <c r="J850" s="175" t="s">
        <v>541</v>
      </c>
      <c r="K850" s="175" t="s">
        <v>603</v>
      </c>
    </row>
    <row r="851" spans="1:11" ht="12.75">
      <c r="A851" s="177">
        <v>846</v>
      </c>
      <c r="B851" s="175" t="s">
        <v>2347</v>
      </c>
      <c r="C851" s="175" t="s">
        <v>2346</v>
      </c>
      <c r="D851" s="175" t="s">
        <v>504</v>
      </c>
      <c r="E851" s="175" t="s">
        <v>839</v>
      </c>
      <c r="F851" s="179">
        <v>5376600</v>
      </c>
      <c r="G851" s="178">
        <f t="shared" si="13"/>
        <v>3813934.2228</v>
      </c>
      <c r="H851" s="175" t="s">
        <v>1114</v>
      </c>
      <c r="I851" s="175" t="s">
        <v>1201</v>
      </c>
      <c r="J851" s="175" t="s">
        <v>612</v>
      </c>
      <c r="K851" s="175" t="s">
        <v>700</v>
      </c>
    </row>
    <row r="852" spans="1:11" ht="12.75">
      <c r="A852" s="177">
        <v>847</v>
      </c>
      <c r="B852" s="175" t="s">
        <v>2345</v>
      </c>
      <c r="C852" s="175" t="s">
        <v>2344</v>
      </c>
      <c r="D852" s="175" t="s">
        <v>504</v>
      </c>
      <c r="E852" s="175" t="s">
        <v>839</v>
      </c>
      <c r="F852" s="179">
        <v>5352000</v>
      </c>
      <c r="G852" s="178">
        <f t="shared" si="13"/>
        <v>3796484.0160000003</v>
      </c>
      <c r="H852" s="175" t="s">
        <v>1114</v>
      </c>
      <c r="I852" s="175" t="s">
        <v>1201</v>
      </c>
      <c r="J852" s="175" t="s">
        <v>541</v>
      </c>
      <c r="K852" s="175" t="s">
        <v>603</v>
      </c>
    </row>
    <row r="853" spans="1:11" ht="12.75">
      <c r="A853" s="177">
        <v>848</v>
      </c>
      <c r="B853" s="175" t="s">
        <v>2343</v>
      </c>
      <c r="C853" s="175" t="s">
        <v>2342</v>
      </c>
      <c r="D853" s="175" t="s">
        <v>504</v>
      </c>
      <c r="E853" s="175" t="s">
        <v>839</v>
      </c>
      <c r="F853" s="179">
        <v>5298800</v>
      </c>
      <c r="G853" s="178">
        <f t="shared" si="13"/>
        <v>3758746.1704</v>
      </c>
      <c r="H853" s="175" t="s">
        <v>1114</v>
      </c>
      <c r="I853" s="175" t="s">
        <v>1201</v>
      </c>
      <c r="J853" s="175" t="s">
        <v>541</v>
      </c>
      <c r="K853" s="175" t="s">
        <v>603</v>
      </c>
    </row>
    <row r="854" spans="1:11" ht="12.75">
      <c r="A854" s="177">
        <v>849</v>
      </c>
      <c r="B854" s="175" t="s">
        <v>2341</v>
      </c>
      <c r="C854" s="175" t="s">
        <v>2340</v>
      </c>
      <c r="D854" s="175" t="s">
        <v>504</v>
      </c>
      <c r="E854" s="175" t="s">
        <v>839</v>
      </c>
      <c r="F854" s="179">
        <v>5231500</v>
      </c>
      <c r="G854" s="178">
        <f t="shared" si="13"/>
        <v>3711006.3770000003</v>
      </c>
      <c r="H854" s="175" t="s">
        <v>1114</v>
      </c>
      <c r="I854" s="175" t="s">
        <v>1201</v>
      </c>
      <c r="J854" s="175" t="s">
        <v>541</v>
      </c>
      <c r="K854" s="175" t="s">
        <v>603</v>
      </c>
    </row>
    <row r="855" spans="1:11" ht="12.75">
      <c r="A855" s="177">
        <v>850</v>
      </c>
      <c r="B855" s="175" t="s">
        <v>2339</v>
      </c>
      <c r="C855" s="175" t="s">
        <v>947</v>
      </c>
      <c r="D855" s="175" t="s">
        <v>504</v>
      </c>
      <c r="E855" s="175" t="s">
        <v>839</v>
      </c>
      <c r="F855" s="179">
        <v>5148800</v>
      </c>
      <c r="G855" s="178">
        <f t="shared" si="13"/>
        <v>3652342.4704000005</v>
      </c>
      <c r="H855" s="175" t="s">
        <v>1114</v>
      </c>
      <c r="I855" s="175" t="s">
        <v>1201</v>
      </c>
      <c r="J855" s="175" t="s">
        <v>541</v>
      </c>
      <c r="K855" s="175" t="s">
        <v>542</v>
      </c>
    </row>
    <row r="856" spans="1:11" ht="12.75">
      <c r="A856" s="177">
        <v>851</v>
      </c>
      <c r="B856" s="175" t="s">
        <v>2338</v>
      </c>
      <c r="C856" s="175" t="s">
        <v>2337</v>
      </c>
      <c r="D856" s="175" t="s">
        <v>504</v>
      </c>
      <c r="E856" s="175" t="s">
        <v>839</v>
      </c>
      <c r="F856" s="179">
        <v>5111600</v>
      </c>
      <c r="G856" s="178">
        <f t="shared" si="13"/>
        <v>3625954.3528</v>
      </c>
      <c r="H856" s="175" t="s">
        <v>1114</v>
      </c>
      <c r="I856" s="175" t="s">
        <v>1201</v>
      </c>
      <c r="J856" s="175" t="s">
        <v>541</v>
      </c>
      <c r="K856" s="175" t="s">
        <v>603</v>
      </c>
    </row>
    <row r="857" spans="1:11" ht="12.75">
      <c r="A857" s="177">
        <v>852</v>
      </c>
      <c r="B857" s="175" t="s">
        <v>2336</v>
      </c>
      <c r="C857" s="175" t="s">
        <v>2335</v>
      </c>
      <c r="D857" s="175" t="s">
        <v>504</v>
      </c>
      <c r="E857" s="175" t="s">
        <v>839</v>
      </c>
      <c r="F857" s="179">
        <v>4922200</v>
      </c>
      <c r="G857" s="178">
        <f t="shared" si="13"/>
        <v>3491601.9476</v>
      </c>
      <c r="H857" s="175" t="s">
        <v>1114</v>
      </c>
      <c r="I857" s="175" t="s">
        <v>2053</v>
      </c>
      <c r="J857" s="175" t="s">
        <v>884</v>
      </c>
      <c r="K857" s="175" t="s">
        <v>1944</v>
      </c>
    </row>
    <row r="858" spans="1:11" ht="12.75">
      <c r="A858" s="177">
        <v>853</v>
      </c>
      <c r="B858" s="175" t="s">
        <v>2334</v>
      </c>
      <c r="C858" s="175" t="s">
        <v>2333</v>
      </c>
      <c r="D858" s="175" t="s">
        <v>504</v>
      </c>
      <c r="E858" s="175" t="s">
        <v>839</v>
      </c>
      <c r="F858" s="179">
        <v>4920000</v>
      </c>
      <c r="G858" s="178">
        <f t="shared" si="13"/>
        <v>3490041.3600000003</v>
      </c>
      <c r="H858" s="175" t="s">
        <v>1114</v>
      </c>
      <c r="I858" s="175" t="s">
        <v>1201</v>
      </c>
      <c r="J858" s="175" t="s">
        <v>541</v>
      </c>
      <c r="K858" s="175" t="s">
        <v>542</v>
      </c>
    </row>
    <row r="859" spans="1:11" ht="12.75">
      <c r="A859" s="177">
        <v>854</v>
      </c>
      <c r="B859" s="175" t="s">
        <v>2332</v>
      </c>
      <c r="C859" s="175" t="s">
        <v>2331</v>
      </c>
      <c r="D859" s="175" t="s">
        <v>504</v>
      </c>
      <c r="E859" s="175" t="s">
        <v>839</v>
      </c>
      <c r="F859" s="179">
        <v>4915400</v>
      </c>
      <c r="G859" s="178">
        <f t="shared" si="13"/>
        <v>3486778.3132</v>
      </c>
      <c r="H859" s="175" t="s">
        <v>1114</v>
      </c>
      <c r="I859" s="175" t="s">
        <v>1201</v>
      </c>
      <c r="J859" s="175" t="s">
        <v>541</v>
      </c>
      <c r="K859" s="175" t="s">
        <v>542</v>
      </c>
    </row>
    <row r="860" spans="1:11" ht="12.75">
      <c r="A860" s="177">
        <v>855</v>
      </c>
      <c r="B860" s="175" t="s">
        <v>2330</v>
      </c>
      <c r="C860" s="175" t="s">
        <v>2329</v>
      </c>
      <c r="D860" s="175" t="s">
        <v>504</v>
      </c>
      <c r="E860" s="175" t="s">
        <v>839</v>
      </c>
      <c r="F860" s="179">
        <v>4895800</v>
      </c>
      <c r="G860" s="178">
        <f t="shared" si="13"/>
        <v>3472874.8964000004</v>
      </c>
      <c r="H860" s="175" t="s">
        <v>1114</v>
      </c>
      <c r="I860" s="175" t="s">
        <v>1201</v>
      </c>
      <c r="J860" s="175" t="s">
        <v>884</v>
      </c>
      <c r="K860" s="175" t="s">
        <v>1944</v>
      </c>
    </row>
    <row r="861" spans="1:11" ht="12.75">
      <c r="A861" s="177">
        <v>856</v>
      </c>
      <c r="B861" s="175" t="s">
        <v>2328</v>
      </c>
      <c r="C861" s="175" t="s">
        <v>2327</v>
      </c>
      <c r="D861" s="175" t="s">
        <v>504</v>
      </c>
      <c r="E861" s="175" t="s">
        <v>839</v>
      </c>
      <c r="F861" s="179">
        <v>4821600</v>
      </c>
      <c r="G861" s="178">
        <f t="shared" si="13"/>
        <v>3420240.5328</v>
      </c>
      <c r="H861" s="175" t="s">
        <v>1114</v>
      </c>
      <c r="I861" s="175" t="s">
        <v>1201</v>
      </c>
      <c r="J861" s="175" t="s">
        <v>541</v>
      </c>
      <c r="K861" s="175" t="s">
        <v>542</v>
      </c>
    </row>
    <row r="862" spans="1:11" ht="12.75">
      <c r="A862" s="177">
        <v>857</v>
      </c>
      <c r="B862" s="175" t="s">
        <v>2326</v>
      </c>
      <c r="C862" s="175" t="s">
        <v>2325</v>
      </c>
      <c r="D862" s="175" t="s">
        <v>504</v>
      </c>
      <c r="E862" s="175" t="s">
        <v>839</v>
      </c>
      <c r="F862" s="179">
        <v>4800000</v>
      </c>
      <c r="G862" s="178">
        <f t="shared" si="13"/>
        <v>3404918.4000000004</v>
      </c>
      <c r="H862" s="175" t="s">
        <v>1114</v>
      </c>
      <c r="I862" s="175" t="s">
        <v>1201</v>
      </c>
      <c r="J862" s="175" t="s">
        <v>541</v>
      </c>
      <c r="K862" s="175" t="s">
        <v>603</v>
      </c>
    </row>
    <row r="863" spans="1:11" ht="12.75">
      <c r="A863" s="177">
        <v>858</v>
      </c>
      <c r="B863" s="175" t="s">
        <v>2324</v>
      </c>
      <c r="C863" s="175" t="s">
        <v>2323</v>
      </c>
      <c r="D863" s="175" t="s">
        <v>504</v>
      </c>
      <c r="E863" s="175" t="s">
        <v>839</v>
      </c>
      <c r="F863" s="179">
        <v>4680000</v>
      </c>
      <c r="G863" s="178">
        <f t="shared" si="13"/>
        <v>3319795.4400000004</v>
      </c>
      <c r="H863" s="175" t="s">
        <v>1114</v>
      </c>
      <c r="I863" s="175" t="s">
        <v>1201</v>
      </c>
      <c r="J863" s="175" t="s">
        <v>541</v>
      </c>
      <c r="K863" s="175" t="s">
        <v>542</v>
      </c>
    </row>
    <row r="864" spans="1:11" ht="12.75">
      <c r="A864" s="177">
        <v>859</v>
      </c>
      <c r="B864" s="175" t="s">
        <v>2322</v>
      </c>
      <c r="C864" s="175" t="s">
        <v>2321</v>
      </c>
      <c r="D864" s="175" t="s">
        <v>504</v>
      </c>
      <c r="E864" s="175" t="s">
        <v>839</v>
      </c>
      <c r="F864" s="179">
        <v>4562600</v>
      </c>
      <c r="G864" s="178">
        <f t="shared" si="13"/>
        <v>3236516.8108</v>
      </c>
      <c r="H864" s="175" t="s">
        <v>1114</v>
      </c>
      <c r="I864" s="175" t="s">
        <v>1201</v>
      </c>
      <c r="J864" s="175" t="s">
        <v>884</v>
      </c>
      <c r="K864" s="175" t="s">
        <v>1944</v>
      </c>
    </row>
    <row r="865" spans="1:11" ht="12.75">
      <c r="A865" s="177">
        <v>860</v>
      </c>
      <c r="B865" s="175" t="s">
        <v>2320</v>
      </c>
      <c r="C865" s="175" t="s">
        <v>2560</v>
      </c>
      <c r="D865" s="175" t="s">
        <v>504</v>
      </c>
      <c r="E865" s="175" t="s">
        <v>839</v>
      </c>
      <c r="F865" s="179">
        <v>4534200</v>
      </c>
      <c r="G865" s="178">
        <f t="shared" si="13"/>
        <v>3216371.0436</v>
      </c>
      <c r="H865" s="175" t="s">
        <v>1114</v>
      </c>
      <c r="I865" s="175" t="s">
        <v>1201</v>
      </c>
      <c r="J865" s="175" t="s">
        <v>541</v>
      </c>
      <c r="K865" s="175" t="s">
        <v>498</v>
      </c>
    </row>
    <row r="866" spans="1:11" ht="12.75">
      <c r="A866" s="177">
        <v>861</v>
      </c>
      <c r="B866" s="175" t="s">
        <v>2559</v>
      </c>
      <c r="C866" s="175" t="s">
        <v>2558</v>
      </c>
      <c r="D866" s="175" t="s">
        <v>504</v>
      </c>
      <c r="E866" s="175" t="s">
        <v>839</v>
      </c>
      <c r="F866" s="179">
        <v>4519300</v>
      </c>
      <c r="G866" s="178">
        <f t="shared" si="13"/>
        <v>3205801.6094000004</v>
      </c>
      <c r="H866" s="175" t="s">
        <v>1114</v>
      </c>
      <c r="I866" s="175" t="s">
        <v>891</v>
      </c>
      <c r="J866" s="175" t="s">
        <v>884</v>
      </c>
      <c r="K866" s="175" t="s">
        <v>1944</v>
      </c>
    </row>
    <row r="867" spans="1:11" ht="12.75">
      <c r="A867" s="177">
        <v>862</v>
      </c>
      <c r="B867" s="175" t="s">
        <v>2557</v>
      </c>
      <c r="C867" s="175" t="s">
        <v>2556</v>
      </c>
      <c r="D867" s="175" t="s">
        <v>504</v>
      </c>
      <c r="E867" s="175" t="s">
        <v>839</v>
      </c>
      <c r="F867" s="179">
        <v>4434700</v>
      </c>
      <c r="G867" s="178">
        <f t="shared" si="13"/>
        <v>3145789.9226</v>
      </c>
      <c r="H867" s="175" t="s">
        <v>1114</v>
      </c>
      <c r="I867" s="175" t="s">
        <v>1201</v>
      </c>
      <c r="J867" s="175" t="s">
        <v>884</v>
      </c>
      <c r="K867" s="175" t="s">
        <v>1944</v>
      </c>
    </row>
    <row r="868" spans="1:11" ht="12.75">
      <c r="A868" s="177">
        <v>863</v>
      </c>
      <c r="B868" s="175" t="s">
        <v>2555</v>
      </c>
      <c r="C868" s="175" t="s">
        <v>2315</v>
      </c>
      <c r="D868" s="175" t="s">
        <v>504</v>
      </c>
      <c r="E868" s="175" t="s">
        <v>839</v>
      </c>
      <c r="F868" s="179">
        <v>4320000</v>
      </c>
      <c r="G868" s="178">
        <f t="shared" si="13"/>
        <v>3064426.56</v>
      </c>
      <c r="H868" s="175" t="s">
        <v>1114</v>
      </c>
      <c r="I868" s="175" t="s">
        <v>1201</v>
      </c>
      <c r="J868" s="175" t="s">
        <v>541</v>
      </c>
      <c r="K868" s="175" t="s">
        <v>542</v>
      </c>
    </row>
    <row r="869" spans="1:11" ht="12.75">
      <c r="A869" s="177">
        <v>864</v>
      </c>
      <c r="B869" s="175" t="s">
        <v>2314</v>
      </c>
      <c r="C869" s="175" t="s">
        <v>2313</v>
      </c>
      <c r="D869" s="175" t="s">
        <v>504</v>
      </c>
      <c r="E869" s="175" t="s">
        <v>839</v>
      </c>
      <c r="F869" s="179">
        <v>4234700</v>
      </c>
      <c r="G869" s="178">
        <f t="shared" si="13"/>
        <v>3003918.3226</v>
      </c>
      <c r="H869" s="175" t="s">
        <v>1114</v>
      </c>
      <c r="I869" s="175" t="s">
        <v>1201</v>
      </c>
      <c r="J869" s="175" t="s">
        <v>541</v>
      </c>
      <c r="K869" s="175" t="s">
        <v>542</v>
      </c>
    </row>
    <row r="870" spans="1:11" ht="12.75">
      <c r="A870" s="177">
        <v>865</v>
      </c>
      <c r="B870" s="175" t="s">
        <v>2312</v>
      </c>
      <c r="C870" s="175" t="s">
        <v>2311</v>
      </c>
      <c r="D870" s="175" t="s">
        <v>504</v>
      </c>
      <c r="E870" s="175" t="s">
        <v>839</v>
      </c>
      <c r="F870" s="179">
        <v>4214800</v>
      </c>
      <c r="G870" s="178">
        <f t="shared" si="13"/>
        <v>2989802.0984</v>
      </c>
      <c r="H870" s="175" t="s">
        <v>1114</v>
      </c>
      <c r="I870" s="175" t="s">
        <v>1201</v>
      </c>
      <c r="J870" s="175" t="s">
        <v>541</v>
      </c>
      <c r="K870" s="175" t="s">
        <v>603</v>
      </c>
    </row>
    <row r="871" spans="1:11" ht="12.75">
      <c r="A871" s="177">
        <v>866</v>
      </c>
      <c r="B871" s="175" t="s">
        <v>2310</v>
      </c>
      <c r="C871" s="175" t="s">
        <v>2309</v>
      </c>
      <c r="D871" s="175" t="s">
        <v>504</v>
      </c>
      <c r="E871" s="175" t="s">
        <v>839</v>
      </c>
      <c r="F871" s="179">
        <v>4152900.25</v>
      </c>
      <c r="G871" s="178">
        <f t="shared" si="13"/>
        <v>2945893.0155395004</v>
      </c>
      <c r="H871" s="175" t="s">
        <v>1114</v>
      </c>
      <c r="I871" s="175" t="s">
        <v>891</v>
      </c>
      <c r="J871" s="175" t="s">
        <v>541</v>
      </c>
      <c r="K871" s="175" t="s">
        <v>542</v>
      </c>
    </row>
    <row r="872" spans="1:11" ht="12.75">
      <c r="A872" s="177">
        <v>867</v>
      </c>
      <c r="B872" s="175" t="s">
        <v>2308</v>
      </c>
      <c r="C872" s="175" t="s">
        <v>2307</v>
      </c>
      <c r="D872" s="175" t="s">
        <v>504</v>
      </c>
      <c r="E872" s="175" t="s">
        <v>839</v>
      </c>
      <c r="F872" s="179">
        <v>4137700</v>
      </c>
      <c r="G872" s="178">
        <f t="shared" si="13"/>
        <v>2935110.5966000003</v>
      </c>
      <c r="H872" s="175" t="s">
        <v>1114</v>
      </c>
      <c r="I872" s="175" t="s">
        <v>1201</v>
      </c>
      <c r="J872" s="175" t="s">
        <v>541</v>
      </c>
      <c r="K872" s="175" t="s">
        <v>542</v>
      </c>
    </row>
    <row r="873" spans="1:11" ht="12.75">
      <c r="A873" s="177">
        <v>868</v>
      </c>
      <c r="B873" s="175" t="s">
        <v>2306</v>
      </c>
      <c r="C873" s="175" t="s">
        <v>2305</v>
      </c>
      <c r="D873" s="175" t="s">
        <v>504</v>
      </c>
      <c r="E873" s="175" t="s">
        <v>839</v>
      </c>
      <c r="F873" s="179">
        <v>4005799.75</v>
      </c>
      <c r="G873" s="178">
        <f t="shared" si="13"/>
        <v>2841546.0990605</v>
      </c>
      <c r="H873" s="175" t="s">
        <v>1114</v>
      </c>
      <c r="I873" s="175" t="s">
        <v>1201</v>
      </c>
      <c r="J873" s="175" t="s">
        <v>541</v>
      </c>
      <c r="K873" s="175" t="s">
        <v>603</v>
      </c>
    </row>
    <row r="874" spans="1:11" ht="12.75">
      <c r="A874" s="177">
        <v>869</v>
      </c>
      <c r="B874" s="175" t="s">
        <v>2304</v>
      </c>
      <c r="C874" s="175" t="s">
        <v>2303</v>
      </c>
      <c r="D874" s="175" t="s">
        <v>504</v>
      </c>
      <c r="E874" s="175" t="s">
        <v>839</v>
      </c>
      <c r="F874" s="179">
        <v>3983000</v>
      </c>
      <c r="G874" s="178">
        <f t="shared" si="13"/>
        <v>2825372.9140000003</v>
      </c>
      <c r="H874" s="175" t="s">
        <v>1114</v>
      </c>
      <c r="I874" s="175" t="s">
        <v>891</v>
      </c>
      <c r="J874" s="175" t="s">
        <v>612</v>
      </c>
      <c r="K874" s="175" t="s">
        <v>700</v>
      </c>
    </row>
    <row r="875" spans="1:11" ht="12.75">
      <c r="A875" s="177">
        <v>870</v>
      </c>
      <c r="B875" s="175" t="s">
        <v>2302</v>
      </c>
      <c r="C875" s="175" t="s">
        <v>2301</v>
      </c>
      <c r="D875" s="175" t="s">
        <v>504</v>
      </c>
      <c r="E875" s="175" t="s">
        <v>839</v>
      </c>
      <c r="F875" s="179">
        <v>3968700</v>
      </c>
      <c r="G875" s="178">
        <f t="shared" si="13"/>
        <v>2815229.0946</v>
      </c>
      <c r="H875" s="175" t="s">
        <v>1114</v>
      </c>
      <c r="I875" s="175" t="s">
        <v>1201</v>
      </c>
      <c r="J875" s="175" t="s">
        <v>612</v>
      </c>
      <c r="K875" s="175" t="s">
        <v>700</v>
      </c>
    </row>
    <row r="876" spans="1:11" ht="12.75">
      <c r="A876" s="177">
        <v>871</v>
      </c>
      <c r="B876" s="175" t="s">
        <v>2300</v>
      </c>
      <c r="C876" s="175" t="s">
        <v>2299</v>
      </c>
      <c r="D876" s="175" t="s">
        <v>504</v>
      </c>
      <c r="E876" s="175" t="s">
        <v>839</v>
      </c>
      <c r="F876" s="179">
        <v>3951000</v>
      </c>
      <c r="G876" s="178">
        <f t="shared" si="13"/>
        <v>2802673.458</v>
      </c>
      <c r="H876" s="175" t="s">
        <v>1114</v>
      </c>
      <c r="I876" s="175" t="s">
        <v>1201</v>
      </c>
      <c r="J876" s="175" t="s">
        <v>541</v>
      </c>
      <c r="K876" s="175" t="s">
        <v>603</v>
      </c>
    </row>
    <row r="877" spans="1:11" ht="12.75">
      <c r="A877" s="177">
        <v>872</v>
      </c>
      <c r="B877" s="175" t="s">
        <v>2298</v>
      </c>
      <c r="C877" s="175" t="s">
        <v>2096</v>
      </c>
      <c r="D877" s="175" t="s">
        <v>504</v>
      </c>
      <c r="E877" s="175" t="s">
        <v>839</v>
      </c>
      <c r="F877" s="179">
        <v>3886400</v>
      </c>
      <c r="G877" s="178">
        <f t="shared" si="13"/>
        <v>2756848.9312</v>
      </c>
      <c r="H877" s="175" t="s">
        <v>1114</v>
      </c>
      <c r="I877" s="175" t="s">
        <v>2095</v>
      </c>
      <c r="J877" s="175" t="s">
        <v>541</v>
      </c>
      <c r="K877" s="175" t="s">
        <v>542</v>
      </c>
    </row>
    <row r="878" spans="1:11" ht="12.75">
      <c r="A878" s="177">
        <v>873</v>
      </c>
      <c r="B878" s="175" t="s">
        <v>2094</v>
      </c>
      <c r="C878" s="175" t="s">
        <v>2093</v>
      </c>
      <c r="D878" s="175" t="s">
        <v>504</v>
      </c>
      <c r="E878" s="175" t="s">
        <v>839</v>
      </c>
      <c r="F878" s="179">
        <v>3883800</v>
      </c>
      <c r="G878" s="178">
        <f t="shared" si="13"/>
        <v>2755004.6004000003</v>
      </c>
      <c r="H878" s="175" t="s">
        <v>1114</v>
      </c>
      <c r="I878" s="175" t="s">
        <v>1201</v>
      </c>
      <c r="J878" s="175" t="s">
        <v>541</v>
      </c>
      <c r="K878" s="175" t="s">
        <v>603</v>
      </c>
    </row>
    <row r="879" spans="1:11" ht="12.75">
      <c r="A879" s="177">
        <v>874</v>
      </c>
      <c r="B879" s="175" t="s">
        <v>2092</v>
      </c>
      <c r="C879" s="175" t="s">
        <v>2091</v>
      </c>
      <c r="D879" s="175" t="s">
        <v>504</v>
      </c>
      <c r="E879" s="175" t="s">
        <v>839</v>
      </c>
      <c r="F879" s="179">
        <v>3750000</v>
      </c>
      <c r="G879" s="178">
        <f t="shared" si="13"/>
        <v>2660092.5</v>
      </c>
      <c r="H879" s="175" t="s">
        <v>1114</v>
      </c>
      <c r="I879" s="175" t="s">
        <v>1201</v>
      </c>
      <c r="J879" s="175" t="s">
        <v>541</v>
      </c>
      <c r="K879" s="175" t="s">
        <v>542</v>
      </c>
    </row>
    <row r="880" spans="1:11" ht="12.75">
      <c r="A880" s="177">
        <v>875</v>
      </c>
      <c r="B880" s="175" t="s">
        <v>2090</v>
      </c>
      <c r="C880" s="175" t="s">
        <v>2089</v>
      </c>
      <c r="D880" s="175" t="s">
        <v>504</v>
      </c>
      <c r="E880" s="175" t="s">
        <v>839</v>
      </c>
      <c r="F880" s="179">
        <v>3616600</v>
      </c>
      <c r="G880" s="178">
        <f t="shared" si="13"/>
        <v>2565464.1428</v>
      </c>
      <c r="H880" s="175" t="s">
        <v>1114</v>
      </c>
      <c r="I880" s="175" t="s">
        <v>1201</v>
      </c>
      <c r="J880" s="175" t="s">
        <v>541</v>
      </c>
      <c r="K880" s="175" t="s">
        <v>542</v>
      </c>
    </row>
    <row r="881" spans="1:11" ht="12.75">
      <c r="A881" s="177">
        <v>876</v>
      </c>
      <c r="B881" s="175" t="s">
        <v>2088</v>
      </c>
      <c r="C881" s="175" t="s">
        <v>2087</v>
      </c>
      <c r="D881" s="175" t="s">
        <v>504</v>
      </c>
      <c r="E881" s="175" t="s">
        <v>839</v>
      </c>
      <c r="F881" s="179">
        <v>3600000</v>
      </c>
      <c r="G881" s="178">
        <f t="shared" si="13"/>
        <v>2553688.8000000003</v>
      </c>
      <c r="H881" s="175" t="s">
        <v>1114</v>
      </c>
      <c r="I881" s="175" t="s">
        <v>1201</v>
      </c>
      <c r="J881" s="175" t="s">
        <v>541</v>
      </c>
      <c r="K881" s="175" t="s">
        <v>542</v>
      </c>
    </row>
    <row r="882" spans="1:11" ht="12.75">
      <c r="A882" s="177">
        <v>877</v>
      </c>
      <c r="B882" s="175" t="s">
        <v>2086</v>
      </c>
      <c r="C882" s="175" t="s">
        <v>2085</v>
      </c>
      <c r="D882" s="175" t="s">
        <v>504</v>
      </c>
      <c r="E882" s="175" t="s">
        <v>839</v>
      </c>
      <c r="F882" s="179">
        <v>3594000</v>
      </c>
      <c r="G882" s="178">
        <f t="shared" si="13"/>
        <v>2549432.6520000002</v>
      </c>
      <c r="H882" s="175" t="s">
        <v>1114</v>
      </c>
      <c r="I882" s="175" t="s">
        <v>891</v>
      </c>
      <c r="J882" s="175" t="s">
        <v>612</v>
      </c>
      <c r="K882" s="175" t="s">
        <v>700</v>
      </c>
    </row>
    <row r="883" spans="1:11" ht="12.75">
      <c r="A883" s="177">
        <v>878</v>
      </c>
      <c r="B883" s="175" t="s">
        <v>2084</v>
      </c>
      <c r="C883" s="175" t="s">
        <v>2083</v>
      </c>
      <c r="D883" s="175" t="s">
        <v>504</v>
      </c>
      <c r="E883" s="175" t="s">
        <v>839</v>
      </c>
      <c r="F883" s="179">
        <v>3589400</v>
      </c>
      <c r="G883" s="178">
        <f t="shared" si="13"/>
        <v>2546169.6052</v>
      </c>
      <c r="H883" s="175" t="s">
        <v>1114</v>
      </c>
      <c r="I883" s="175" t="s">
        <v>1201</v>
      </c>
      <c r="J883" s="175" t="s">
        <v>541</v>
      </c>
      <c r="K883" s="175" t="s">
        <v>542</v>
      </c>
    </row>
    <row r="884" spans="1:11" ht="12.75">
      <c r="A884" s="177">
        <v>879</v>
      </c>
      <c r="B884" s="175" t="s">
        <v>2082</v>
      </c>
      <c r="C884" s="175" t="s">
        <v>2081</v>
      </c>
      <c r="D884" s="175" t="s">
        <v>504</v>
      </c>
      <c r="E884" s="175" t="s">
        <v>839</v>
      </c>
      <c r="F884" s="179">
        <v>3586500</v>
      </c>
      <c r="G884" s="178">
        <f t="shared" si="13"/>
        <v>2544112.467</v>
      </c>
      <c r="H884" s="175" t="s">
        <v>1114</v>
      </c>
      <c r="I884" s="175" t="s">
        <v>1201</v>
      </c>
      <c r="J884" s="175" t="s">
        <v>541</v>
      </c>
      <c r="K884" s="175" t="s">
        <v>542</v>
      </c>
    </row>
    <row r="885" spans="1:11" ht="12.75">
      <c r="A885" s="177">
        <v>880</v>
      </c>
      <c r="B885" s="175" t="s">
        <v>2080</v>
      </c>
      <c r="C885" s="175" t="s">
        <v>2079</v>
      </c>
      <c r="D885" s="175" t="s">
        <v>504</v>
      </c>
      <c r="E885" s="175" t="s">
        <v>839</v>
      </c>
      <c r="F885" s="179">
        <v>3521600</v>
      </c>
      <c r="G885" s="178">
        <f t="shared" si="13"/>
        <v>2498075.1328000003</v>
      </c>
      <c r="H885" s="175" t="s">
        <v>1114</v>
      </c>
      <c r="I885" s="175" t="s">
        <v>1201</v>
      </c>
      <c r="J885" s="175" t="s">
        <v>612</v>
      </c>
      <c r="K885" s="175" t="s">
        <v>700</v>
      </c>
    </row>
    <row r="886" spans="1:11" ht="12.75">
      <c r="A886" s="177">
        <v>881</v>
      </c>
      <c r="B886" s="175" t="s">
        <v>2078</v>
      </c>
      <c r="C886" s="175" t="s">
        <v>2077</v>
      </c>
      <c r="D886" s="175" t="s">
        <v>504</v>
      </c>
      <c r="E886" s="175" t="s">
        <v>839</v>
      </c>
      <c r="F886" s="179">
        <v>3507100</v>
      </c>
      <c r="G886" s="178">
        <f t="shared" si="13"/>
        <v>2487789.4418</v>
      </c>
      <c r="H886" s="175" t="s">
        <v>1114</v>
      </c>
      <c r="I886" s="175" t="s">
        <v>1201</v>
      </c>
      <c r="J886" s="175" t="s">
        <v>541</v>
      </c>
      <c r="K886" s="175" t="s">
        <v>542</v>
      </c>
    </row>
    <row r="887" spans="1:11" ht="12.75">
      <c r="A887" s="177">
        <v>882</v>
      </c>
      <c r="B887" s="175" t="s">
        <v>2076</v>
      </c>
      <c r="C887" s="175" t="s">
        <v>2075</v>
      </c>
      <c r="D887" s="175" t="s">
        <v>504</v>
      </c>
      <c r="E887" s="175" t="s">
        <v>839</v>
      </c>
      <c r="F887" s="179">
        <v>3499200</v>
      </c>
      <c r="G887" s="178">
        <f t="shared" si="13"/>
        <v>2482185.5136</v>
      </c>
      <c r="H887" s="175" t="s">
        <v>1114</v>
      </c>
      <c r="I887" s="175" t="s">
        <v>1201</v>
      </c>
      <c r="J887" s="175" t="s">
        <v>541</v>
      </c>
      <c r="K887" s="175" t="s">
        <v>542</v>
      </c>
    </row>
    <row r="888" spans="1:11" ht="12.75">
      <c r="A888" s="177">
        <v>883</v>
      </c>
      <c r="B888" s="175" t="s">
        <v>2074</v>
      </c>
      <c r="C888" s="175" t="s">
        <v>2073</v>
      </c>
      <c r="D888" s="175" t="s">
        <v>504</v>
      </c>
      <c r="E888" s="175" t="s">
        <v>839</v>
      </c>
      <c r="F888" s="179">
        <v>3488100</v>
      </c>
      <c r="G888" s="178">
        <f t="shared" si="13"/>
        <v>2474311.6398</v>
      </c>
      <c r="H888" s="175" t="s">
        <v>1114</v>
      </c>
      <c r="I888" s="175" t="s">
        <v>1201</v>
      </c>
      <c r="J888" s="175" t="s">
        <v>612</v>
      </c>
      <c r="K888" s="175" t="s">
        <v>700</v>
      </c>
    </row>
    <row r="889" spans="1:11" ht="12.75">
      <c r="A889" s="177">
        <v>884</v>
      </c>
      <c r="B889" s="175" t="s">
        <v>2072</v>
      </c>
      <c r="C889" s="175" t="s">
        <v>2071</v>
      </c>
      <c r="D889" s="175" t="s">
        <v>504</v>
      </c>
      <c r="E889" s="175" t="s">
        <v>839</v>
      </c>
      <c r="F889" s="179">
        <v>3216900</v>
      </c>
      <c r="G889" s="178">
        <f t="shared" si="13"/>
        <v>2281933.7502</v>
      </c>
      <c r="H889" s="175" t="s">
        <v>1114</v>
      </c>
      <c r="I889" s="175" t="s">
        <v>1201</v>
      </c>
      <c r="J889" s="175" t="s">
        <v>541</v>
      </c>
      <c r="K889" s="175" t="s">
        <v>542</v>
      </c>
    </row>
    <row r="890" spans="1:11" ht="12.75">
      <c r="A890" s="177">
        <v>885</v>
      </c>
      <c r="B890" s="175" t="s">
        <v>2070</v>
      </c>
      <c r="C890" s="175" t="s">
        <v>2069</v>
      </c>
      <c r="D890" s="175" t="s">
        <v>530</v>
      </c>
      <c r="E890" s="175" t="s">
        <v>839</v>
      </c>
      <c r="F890" s="179">
        <v>3191300</v>
      </c>
      <c r="G890" s="178">
        <f t="shared" si="13"/>
        <v>2263774.1854000003</v>
      </c>
      <c r="H890" s="175" t="s">
        <v>1114</v>
      </c>
      <c r="I890" s="175" t="s">
        <v>2068</v>
      </c>
      <c r="J890" s="175" t="s">
        <v>612</v>
      </c>
      <c r="K890" s="175" t="s">
        <v>700</v>
      </c>
    </row>
    <row r="891" spans="1:11" ht="12.75">
      <c r="A891" s="177">
        <v>886</v>
      </c>
      <c r="B891" s="175" t="s">
        <v>2067</v>
      </c>
      <c r="C891" s="175" t="s">
        <v>2066</v>
      </c>
      <c r="D891" s="175" t="s">
        <v>504</v>
      </c>
      <c r="E891" s="175" t="s">
        <v>839</v>
      </c>
      <c r="F891" s="179">
        <v>3150000</v>
      </c>
      <c r="G891" s="178">
        <f t="shared" si="13"/>
        <v>2234477.7</v>
      </c>
      <c r="H891" s="175" t="s">
        <v>1114</v>
      </c>
      <c r="I891" s="175" t="s">
        <v>1201</v>
      </c>
      <c r="J891" s="175" t="s">
        <v>612</v>
      </c>
      <c r="K891" s="175" t="s">
        <v>700</v>
      </c>
    </row>
    <row r="892" spans="1:11" ht="12.75">
      <c r="A892" s="177">
        <v>887</v>
      </c>
      <c r="B892" s="175" t="s">
        <v>2065</v>
      </c>
      <c r="C892" s="175" t="s">
        <v>2064</v>
      </c>
      <c r="D892" s="175" t="s">
        <v>504</v>
      </c>
      <c r="E892" s="175" t="s">
        <v>839</v>
      </c>
      <c r="F892" s="179">
        <v>3126500</v>
      </c>
      <c r="G892" s="178">
        <f t="shared" si="13"/>
        <v>2217807.787</v>
      </c>
      <c r="H892" s="175" t="s">
        <v>1114</v>
      </c>
      <c r="I892" s="175" t="s">
        <v>1201</v>
      </c>
      <c r="J892" s="175" t="s">
        <v>541</v>
      </c>
      <c r="K892" s="175" t="s">
        <v>542</v>
      </c>
    </row>
    <row r="893" spans="1:11" ht="12.75">
      <c r="A893" s="177">
        <v>888</v>
      </c>
      <c r="B893" s="175" t="s">
        <v>2063</v>
      </c>
      <c r="C893" s="175" t="s">
        <v>2062</v>
      </c>
      <c r="D893" s="175" t="s">
        <v>504</v>
      </c>
      <c r="E893" s="175" t="s">
        <v>839</v>
      </c>
      <c r="F893" s="179">
        <v>3054200</v>
      </c>
      <c r="G893" s="178">
        <f t="shared" si="13"/>
        <v>2166521.2036</v>
      </c>
      <c r="H893" s="175" t="s">
        <v>1114</v>
      </c>
      <c r="I893" s="175" t="s">
        <v>1201</v>
      </c>
      <c r="J893" s="175" t="s">
        <v>884</v>
      </c>
      <c r="K893" s="175" t="s">
        <v>1944</v>
      </c>
    </row>
    <row r="894" spans="1:11" ht="12.75">
      <c r="A894" s="177">
        <v>889</v>
      </c>
      <c r="B894" s="175" t="s">
        <v>2061</v>
      </c>
      <c r="C894" s="175" t="s">
        <v>2060</v>
      </c>
      <c r="D894" s="175" t="s">
        <v>504</v>
      </c>
      <c r="E894" s="175" t="s">
        <v>839</v>
      </c>
      <c r="F894" s="179">
        <v>2978200</v>
      </c>
      <c r="G894" s="178">
        <f t="shared" si="13"/>
        <v>2112609.9956</v>
      </c>
      <c r="H894" s="175" t="s">
        <v>1114</v>
      </c>
      <c r="I894" s="175" t="s">
        <v>891</v>
      </c>
      <c r="J894" s="175" t="s">
        <v>541</v>
      </c>
      <c r="K894" s="175" t="s">
        <v>603</v>
      </c>
    </row>
    <row r="895" spans="1:11" ht="12.75">
      <c r="A895" s="177">
        <v>890</v>
      </c>
      <c r="B895" s="175" t="s">
        <v>2059</v>
      </c>
      <c r="C895" s="175" t="s">
        <v>2058</v>
      </c>
      <c r="D895" s="175" t="s">
        <v>504</v>
      </c>
      <c r="E895" s="175" t="s">
        <v>839</v>
      </c>
      <c r="F895" s="179">
        <v>2941000</v>
      </c>
      <c r="G895" s="178">
        <f t="shared" si="13"/>
        <v>2086221.878</v>
      </c>
      <c r="H895" s="175" t="s">
        <v>1114</v>
      </c>
      <c r="I895" s="175" t="s">
        <v>2053</v>
      </c>
      <c r="J895" s="175" t="s">
        <v>541</v>
      </c>
      <c r="K895" s="175" t="s">
        <v>542</v>
      </c>
    </row>
    <row r="896" spans="1:11" ht="12.75">
      <c r="A896" s="177">
        <v>891</v>
      </c>
      <c r="B896" s="175" t="s">
        <v>2057</v>
      </c>
      <c r="C896" s="175" t="s">
        <v>2056</v>
      </c>
      <c r="D896" s="175" t="s">
        <v>504</v>
      </c>
      <c r="E896" s="175" t="s">
        <v>839</v>
      </c>
      <c r="F896" s="179">
        <v>2660000</v>
      </c>
      <c r="G896" s="178">
        <f t="shared" si="13"/>
        <v>1886892.28</v>
      </c>
      <c r="H896" s="175" t="s">
        <v>1114</v>
      </c>
      <c r="I896" s="175" t="s">
        <v>1201</v>
      </c>
      <c r="J896" s="175" t="s">
        <v>541</v>
      </c>
      <c r="K896" s="175" t="s">
        <v>542</v>
      </c>
    </row>
    <row r="897" spans="1:11" ht="12.75">
      <c r="A897" s="177">
        <v>892</v>
      </c>
      <c r="B897" s="175" t="s">
        <v>770</v>
      </c>
      <c r="C897" s="175" t="s">
        <v>771</v>
      </c>
      <c r="D897" s="175" t="s">
        <v>504</v>
      </c>
      <c r="E897" s="175" t="s">
        <v>839</v>
      </c>
      <c r="F897" s="179">
        <v>2608200</v>
      </c>
      <c r="G897" s="178">
        <f t="shared" si="13"/>
        <v>1850147.5356</v>
      </c>
      <c r="H897" s="175" t="s">
        <v>891</v>
      </c>
      <c r="I897" s="175" t="s">
        <v>1114</v>
      </c>
      <c r="J897" s="175" t="s">
        <v>541</v>
      </c>
      <c r="K897" s="175" t="s">
        <v>571</v>
      </c>
    </row>
    <row r="898" spans="1:11" ht="12.75">
      <c r="A898" s="177">
        <v>893</v>
      </c>
      <c r="B898" s="175" t="s">
        <v>2055</v>
      </c>
      <c r="C898" s="175" t="s">
        <v>2054</v>
      </c>
      <c r="D898" s="175" t="s">
        <v>504</v>
      </c>
      <c r="E898" s="175" t="s">
        <v>839</v>
      </c>
      <c r="F898" s="179">
        <v>2415600</v>
      </c>
      <c r="G898" s="178">
        <f t="shared" si="13"/>
        <v>1713525.1848000002</v>
      </c>
      <c r="H898" s="175" t="s">
        <v>1114</v>
      </c>
      <c r="I898" s="175" t="s">
        <v>2053</v>
      </c>
      <c r="J898" s="175" t="s">
        <v>884</v>
      </c>
      <c r="K898" s="175" t="s">
        <v>1944</v>
      </c>
    </row>
    <row r="899" spans="1:11" ht="12.75">
      <c r="A899" s="177">
        <v>894</v>
      </c>
      <c r="B899" s="175" t="s">
        <v>2052</v>
      </c>
      <c r="C899" s="175" t="s">
        <v>2051</v>
      </c>
      <c r="D899" s="175" t="s">
        <v>504</v>
      </c>
      <c r="E899" s="175" t="s">
        <v>839</v>
      </c>
      <c r="F899" s="179">
        <v>2302800</v>
      </c>
      <c r="G899" s="178">
        <f t="shared" si="13"/>
        <v>1633509.6024000002</v>
      </c>
      <c r="H899" s="175" t="s">
        <v>1114</v>
      </c>
      <c r="I899" s="175" t="s">
        <v>1201</v>
      </c>
      <c r="J899" s="175" t="s">
        <v>541</v>
      </c>
      <c r="K899" s="175" t="s">
        <v>542</v>
      </c>
    </row>
    <row r="900" spans="1:11" ht="12.75">
      <c r="A900" s="177">
        <v>895</v>
      </c>
      <c r="B900" s="175" t="s">
        <v>2050</v>
      </c>
      <c r="C900" s="175" t="s">
        <v>2049</v>
      </c>
      <c r="D900" s="175" t="s">
        <v>605</v>
      </c>
      <c r="E900" s="175" t="s">
        <v>839</v>
      </c>
      <c r="F900" s="179">
        <v>1818000</v>
      </c>
      <c r="G900" s="178">
        <f t="shared" si="13"/>
        <v>1289612.844</v>
      </c>
      <c r="H900" s="175" t="s">
        <v>891</v>
      </c>
      <c r="I900" s="175" t="s">
        <v>1114</v>
      </c>
      <c r="J900" s="175" t="s">
        <v>541</v>
      </c>
      <c r="K900" s="175" t="s">
        <v>542</v>
      </c>
    </row>
    <row r="901" spans="1:11" ht="12.75">
      <c r="A901" s="177">
        <v>896</v>
      </c>
      <c r="B901" s="175" t="s">
        <v>2048</v>
      </c>
      <c r="C901" s="175" t="s">
        <v>2047</v>
      </c>
      <c r="D901" s="175" t="s">
        <v>504</v>
      </c>
      <c r="E901" s="175" t="s">
        <v>839</v>
      </c>
      <c r="F901" s="179">
        <v>1626300</v>
      </c>
      <c r="G901" s="178">
        <f t="shared" si="13"/>
        <v>1153628.9154</v>
      </c>
      <c r="H901" s="175" t="s">
        <v>1114</v>
      </c>
      <c r="I901" s="175" t="s">
        <v>1201</v>
      </c>
      <c r="J901" s="175" t="s">
        <v>541</v>
      </c>
      <c r="K901" s="175" t="s">
        <v>542</v>
      </c>
    </row>
    <row r="902" spans="1:11" ht="12.75">
      <c r="A902" s="177">
        <v>897</v>
      </c>
      <c r="B902" s="175" t="s">
        <v>2046</v>
      </c>
      <c r="C902" s="175" t="s">
        <v>2245</v>
      </c>
      <c r="D902" s="175" t="s">
        <v>504</v>
      </c>
      <c r="E902" s="175" t="s">
        <v>839</v>
      </c>
      <c r="F902" s="179">
        <v>1515000</v>
      </c>
      <c r="G902" s="178">
        <f>F902*0.709358</f>
        <v>1074677.37</v>
      </c>
      <c r="H902" s="175" t="s">
        <v>1114</v>
      </c>
      <c r="I902" s="175" t="s">
        <v>1201</v>
      </c>
      <c r="J902" s="175" t="s">
        <v>541</v>
      </c>
      <c r="K902" s="175" t="s">
        <v>542</v>
      </c>
    </row>
    <row r="903" spans="1:11" ht="12.75">
      <c r="A903" s="177">
        <v>898</v>
      </c>
      <c r="B903" s="175" t="s">
        <v>2244</v>
      </c>
      <c r="C903" s="175" t="s">
        <v>2243</v>
      </c>
      <c r="D903" s="175" t="s">
        <v>504</v>
      </c>
      <c r="E903" s="175" t="s">
        <v>839</v>
      </c>
      <c r="F903" s="176" t="s">
        <v>311</v>
      </c>
      <c r="G903" s="176" t="s">
        <v>311</v>
      </c>
      <c r="H903" s="175" t="s">
        <v>1114</v>
      </c>
      <c r="I903" s="175" t="s">
        <v>1201</v>
      </c>
      <c r="J903" s="175" t="s">
        <v>612</v>
      </c>
      <c r="K903" s="175" t="s">
        <v>700</v>
      </c>
    </row>
    <row r="904" spans="1:11" ht="12.75">
      <c r="A904" s="177">
        <v>899</v>
      </c>
      <c r="B904" s="175" t="s">
        <v>2242</v>
      </c>
      <c r="C904" s="175" t="s">
        <v>2241</v>
      </c>
      <c r="D904" s="175" t="s">
        <v>504</v>
      </c>
      <c r="E904" s="175" t="s">
        <v>839</v>
      </c>
      <c r="F904" s="176" t="s">
        <v>311</v>
      </c>
      <c r="G904" s="176" t="s">
        <v>311</v>
      </c>
      <c r="H904" s="175" t="s">
        <v>1114</v>
      </c>
      <c r="I904" s="175" t="s">
        <v>1201</v>
      </c>
      <c r="J904" s="175" t="s">
        <v>541</v>
      </c>
      <c r="K904" s="175" t="s">
        <v>571</v>
      </c>
    </row>
    <row r="905" spans="1:11" ht="12.75">
      <c r="A905" s="177">
        <v>900</v>
      </c>
      <c r="B905" s="175" t="s">
        <v>2240</v>
      </c>
      <c r="C905" s="175" t="s">
        <v>2239</v>
      </c>
      <c r="D905" s="175" t="s">
        <v>2238</v>
      </c>
      <c r="E905" s="175" t="s">
        <v>839</v>
      </c>
      <c r="F905" s="176" t="s">
        <v>311</v>
      </c>
      <c r="G905" s="176" t="s">
        <v>311</v>
      </c>
      <c r="H905" s="175" t="s">
        <v>1114</v>
      </c>
      <c r="I905" s="175" t="s">
        <v>1201</v>
      </c>
      <c r="J905" s="175" t="s">
        <v>541</v>
      </c>
      <c r="K905" s="175" t="s">
        <v>542</v>
      </c>
    </row>
    <row r="906" spans="1:11" ht="12.75">
      <c r="A906" s="177">
        <v>901</v>
      </c>
      <c r="B906" s="175" t="s">
        <v>2237</v>
      </c>
      <c r="C906" s="175" t="s">
        <v>2236</v>
      </c>
      <c r="D906" s="175" t="s">
        <v>504</v>
      </c>
      <c r="E906" s="175" t="s">
        <v>839</v>
      </c>
      <c r="F906" s="176" t="s">
        <v>311</v>
      </c>
      <c r="G906" s="176" t="s">
        <v>311</v>
      </c>
      <c r="H906" s="175" t="s">
        <v>1114</v>
      </c>
      <c r="I906" s="175" t="s">
        <v>1201</v>
      </c>
      <c r="J906" s="175" t="s">
        <v>612</v>
      </c>
      <c r="K906" s="175" t="s">
        <v>700</v>
      </c>
    </row>
    <row r="907" spans="1:11" ht="12.75">
      <c r="A907" s="177">
        <v>902</v>
      </c>
      <c r="B907" s="175" t="s">
        <v>2235</v>
      </c>
      <c r="C907" s="175" t="s">
        <v>2234</v>
      </c>
      <c r="D907" s="175" t="s">
        <v>504</v>
      </c>
      <c r="E907" s="175" t="s">
        <v>839</v>
      </c>
      <c r="F907" s="176" t="s">
        <v>311</v>
      </c>
      <c r="G907" s="176" t="s">
        <v>311</v>
      </c>
      <c r="H907" s="175" t="s">
        <v>1114</v>
      </c>
      <c r="I907" s="175" t="s">
        <v>1201</v>
      </c>
      <c r="J907" s="175" t="s">
        <v>541</v>
      </c>
      <c r="K907" s="175" t="s">
        <v>603</v>
      </c>
    </row>
    <row r="908" spans="1:11" ht="12.75">
      <c r="A908" s="177">
        <v>903</v>
      </c>
      <c r="B908" s="175" t="s">
        <v>2233</v>
      </c>
      <c r="C908" s="175" t="s">
        <v>2232</v>
      </c>
      <c r="D908" s="175" t="s">
        <v>504</v>
      </c>
      <c r="E908" s="175" t="s">
        <v>839</v>
      </c>
      <c r="F908" s="176" t="s">
        <v>311</v>
      </c>
      <c r="G908" s="176" t="s">
        <v>311</v>
      </c>
      <c r="H908" s="175" t="s">
        <v>1114</v>
      </c>
      <c r="I908" s="175" t="s">
        <v>1201</v>
      </c>
      <c r="J908" s="175" t="s">
        <v>541</v>
      </c>
      <c r="K908" s="175" t="s">
        <v>603</v>
      </c>
    </row>
    <row r="909" spans="1:11" ht="12.75">
      <c r="A909" s="177">
        <v>904</v>
      </c>
      <c r="B909" s="175" t="s">
        <v>2231</v>
      </c>
      <c r="C909" s="175" t="s">
        <v>2230</v>
      </c>
      <c r="D909" s="175" t="s">
        <v>504</v>
      </c>
      <c r="E909" s="175" t="s">
        <v>839</v>
      </c>
      <c r="F909" s="176" t="s">
        <v>311</v>
      </c>
      <c r="G909" s="176" t="s">
        <v>311</v>
      </c>
      <c r="H909" s="175" t="s">
        <v>1114</v>
      </c>
      <c r="I909" s="175" t="s">
        <v>1201</v>
      </c>
      <c r="J909" s="175" t="s">
        <v>541</v>
      </c>
      <c r="K909" s="175" t="s">
        <v>603</v>
      </c>
    </row>
    <row r="911" ht="12.75">
      <c r="A911" s="51" t="s">
        <v>2229</v>
      </c>
    </row>
    <row r="912" ht="12.75">
      <c r="A912" s="51" t="s">
        <v>2228</v>
      </c>
    </row>
  </sheetData>
  <sheetProtection/>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K46"/>
  <sheetViews>
    <sheetView zoomScale="85" zoomScaleNormal="85" zoomScalePageLayoutView="0" workbookViewId="0" topLeftCell="H1">
      <selection activeCell="T6" sqref="T6"/>
    </sheetView>
  </sheetViews>
  <sheetFormatPr defaultColWidth="10.75390625" defaultRowHeight="12.75"/>
  <cols>
    <col min="1" max="1" width="3.125" style="187" customWidth="1"/>
    <col min="2" max="2" width="31.625" style="51" customWidth="1"/>
    <col min="3" max="3" width="8.125" style="51" customWidth="1"/>
    <col min="4" max="4" width="12.00390625" style="51" customWidth="1"/>
    <col min="5" max="5" width="10.00390625" style="51" customWidth="1"/>
    <col min="6" max="6" width="16.375" style="51" customWidth="1"/>
    <col min="7" max="7" width="16.125" style="51" customWidth="1"/>
    <col min="8" max="8" width="15.375" style="51" customWidth="1"/>
    <col min="9" max="9" width="25.75390625" style="51" customWidth="1"/>
    <col min="10" max="10" width="16.125" style="51" customWidth="1"/>
    <col min="11" max="11" width="26.25390625" style="51" customWidth="1"/>
    <col min="12" max="16384" width="10.75390625" style="51" customWidth="1"/>
  </cols>
  <sheetData>
    <row r="1" spans="1:8" s="133" customFormat="1" ht="12.75">
      <c r="A1" s="196"/>
      <c r="B1" s="134" t="s">
        <v>3923</v>
      </c>
      <c r="C1" s="135"/>
      <c r="D1" s="136" t="s">
        <v>202</v>
      </c>
      <c r="E1" s="136"/>
      <c r="F1" s="137"/>
      <c r="G1" s="137"/>
      <c r="H1" s="138">
        <f>SUM(G6:G38)</f>
        <v>448445353753.60004</v>
      </c>
    </row>
    <row r="2" spans="1:8" s="133" customFormat="1" ht="12.75">
      <c r="A2" s="196"/>
      <c r="B2" s="135" t="s">
        <v>3922</v>
      </c>
      <c r="C2" s="135"/>
      <c r="D2" s="136"/>
      <c r="E2" s="136"/>
      <c r="F2" s="135"/>
      <c r="G2" s="135"/>
      <c r="H2" s="139"/>
    </row>
    <row r="3" spans="1:8" s="133" customFormat="1" ht="12.75">
      <c r="A3" s="196"/>
      <c r="B3" s="135" t="s">
        <v>3921</v>
      </c>
      <c r="C3" s="135"/>
      <c r="D3" s="136"/>
      <c r="E3" s="118">
        <v>1</v>
      </c>
      <c r="F3" s="21" t="s">
        <v>826</v>
      </c>
      <c r="G3" s="135"/>
      <c r="H3" s="139"/>
    </row>
    <row r="4" spans="1:5" s="133" customFormat="1" ht="12.75">
      <c r="A4" s="196"/>
      <c r="D4" s="140"/>
      <c r="E4" s="140"/>
    </row>
    <row r="5" spans="1:11" s="133" customFormat="1" ht="38.25">
      <c r="A5" s="157"/>
      <c r="B5" s="142" t="s">
        <v>3920</v>
      </c>
      <c r="C5" s="142" t="s">
        <v>3919</v>
      </c>
      <c r="D5" s="142" t="s">
        <v>3918</v>
      </c>
      <c r="E5" s="142" t="s">
        <v>3917</v>
      </c>
      <c r="F5" s="142" t="s">
        <v>3916</v>
      </c>
      <c r="G5" s="142" t="s">
        <v>1927</v>
      </c>
      <c r="H5" s="142" t="s">
        <v>3915</v>
      </c>
      <c r="I5" s="142" t="s">
        <v>3914</v>
      </c>
      <c r="J5" s="142" t="s">
        <v>4097</v>
      </c>
      <c r="K5" s="142" t="s">
        <v>1928</v>
      </c>
    </row>
    <row r="6" spans="1:11" s="133" customFormat="1" ht="12.75">
      <c r="A6" s="157">
        <v>1</v>
      </c>
      <c r="B6" s="175" t="s">
        <v>4096</v>
      </c>
      <c r="C6" s="175" t="s">
        <v>4095</v>
      </c>
      <c r="D6" s="175" t="s">
        <v>765</v>
      </c>
      <c r="E6" s="175" t="s">
        <v>839</v>
      </c>
      <c r="F6" s="179">
        <v>5572745232384</v>
      </c>
      <c r="G6" s="179">
        <f aca="true" t="shared" si="0" ref="G6:G38">F6*0.025</f>
        <v>139318630809.6</v>
      </c>
      <c r="H6" s="175" t="s">
        <v>3840</v>
      </c>
      <c r="I6" s="175" t="s">
        <v>3839</v>
      </c>
      <c r="J6" s="175" t="s">
        <v>900</v>
      </c>
      <c r="K6" s="175" t="s">
        <v>612</v>
      </c>
    </row>
    <row r="7" spans="1:11" s="133" customFormat="1" ht="12.75">
      <c r="A7" s="157">
        <v>2</v>
      </c>
      <c r="B7" s="175" t="s">
        <v>4094</v>
      </c>
      <c r="C7" s="175" t="s">
        <v>4093</v>
      </c>
      <c r="D7" s="175" t="s">
        <v>765</v>
      </c>
      <c r="E7" s="175" t="s">
        <v>839</v>
      </c>
      <c r="F7" s="179">
        <v>2676251951104</v>
      </c>
      <c r="G7" s="179">
        <f t="shared" si="0"/>
        <v>66906298777.600006</v>
      </c>
      <c r="H7" s="175" t="s">
        <v>3840</v>
      </c>
      <c r="I7" s="175" t="s">
        <v>3839</v>
      </c>
      <c r="J7" s="175" t="s">
        <v>900</v>
      </c>
      <c r="K7" s="175" t="s">
        <v>612</v>
      </c>
    </row>
    <row r="8" spans="1:11" ht="12.75">
      <c r="A8" s="157">
        <v>3</v>
      </c>
      <c r="B8" s="175" t="s">
        <v>4092</v>
      </c>
      <c r="C8" s="175" t="s">
        <v>4091</v>
      </c>
      <c r="D8" s="175" t="s">
        <v>765</v>
      </c>
      <c r="E8" s="175" t="s">
        <v>839</v>
      </c>
      <c r="F8" s="179">
        <v>1690238976000</v>
      </c>
      <c r="G8" s="179">
        <f t="shared" si="0"/>
        <v>42255974400</v>
      </c>
      <c r="H8" s="175" t="s">
        <v>3840</v>
      </c>
      <c r="I8" s="175" t="s">
        <v>3839</v>
      </c>
      <c r="J8" s="175" t="s">
        <v>900</v>
      </c>
      <c r="K8" s="175" t="s">
        <v>612</v>
      </c>
    </row>
    <row r="9" spans="1:11" ht="12.75">
      <c r="A9" s="157">
        <v>4</v>
      </c>
      <c r="B9" s="175" t="s">
        <v>4090</v>
      </c>
      <c r="C9" s="175" t="s">
        <v>4089</v>
      </c>
      <c r="D9" s="175" t="s">
        <v>765</v>
      </c>
      <c r="E9" s="175" t="s">
        <v>839</v>
      </c>
      <c r="F9" s="179">
        <v>1465737019392</v>
      </c>
      <c r="G9" s="179">
        <f t="shared" si="0"/>
        <v>36643425484.8</v>
      </c>
      <c r="H9" s="175" t="s">
        <v>3840</v>
      </c>
      <c r="I9" s="175" t="s">
        <v>3839</v>
      </c>
      <c r="J9" s="175" t="s">
        <v>544</v>
      </c>
      <c r="K9" s="175" t="s">
        <v>884</v>
      </c>
    </row>
    <row r="10" spans="1:11" ht="12.75">
      <c r="A10" s="157">
        <v>5</v>
      </c>
      <c r="B10" s="175" t="s">
        <v>4088</v>
      </c>
      <c r="C10" s="175" t="s">
        <v>4087</v>
      </c>
      <c r="D10" s="175" t="s">
        <v>765</v>
      </c>
      <c r="E10" s="175" t="s">
        <v>839</v>
      </c>
      <c r="F10" s="179">
        <v>1156133945344</v>
      </c>
      <c r="G10" s="179">
        <f t="shared" si="0"/>
        <v>28903348633.600002</v>
      </c>
      <c r="H10" s="175" t="s">
        <v>3840</v>
      </c>
      <c r="I10" s="175" t="s">
        <v>3839</v>
      </c>
      <c r="J10" s="175" t="s">
        <v>900</v>
      </c>
      <c r="K10" s="175" t="s">
        <v>612</v>
      </c>
    </row>
    <row r="11" spans="1:11" ht="12.75">
      <c r="A11" s="157">
        <v>6</v>
      </c>
      <c r="B11" s="175" t="s">
        <v>4086</v>
      </c>
      <c r="C11" s="175" t="s">
        <v>4085</v>
      </c>
      <c r="D11" s="175" t="s">
        <v>765</v>
      </c>
      <c r="E11" s="175" t="s">
        <v>839</v>
      </c>
      <c r="F11" s="179">
        <v>1086569971712</v>
      </c>
      <c r="G11" s="179">
        <f t="shared" si="0"/>
        <v>27164249292.800003</v>
      </c>
      <c r="H11" s="175" t="s">
        <v>3840</v>
      </c>
      <c r="I11" s="175" t="s">
        <v>3839</v>
      </c>
      <c r="J11" s="175" t="s">
        <v>900</v>
      </c>
      <c r="K11" s="175" t="s">
        <v>612</v>
      </c>
    </row>
    <row r="12" spans="1:11" ht="12.75">
      <c r="A12" s="157">
        <v>7</v>
      </c>
      <c r="B12" s="175" t="s">
        <v>4084</v>
      </c>
      <c r="C12" s="175" t="s">
        <v>4083</v>
      </c>
      <c r="D12" s="175" t="s">
        <v>765</v>
      </c>
      <c r="E12" s="175" t="s">
        <v>839</v>
      </c>
      <c r="F12" s="179">
        <v>685205684224</v>
      </c>
      <c r="G12" s="179">
        <f t="shared" si="0"/>
        <v>17130142105.6</v>
      </c>
      <c r="H12" s="175" t="s">
        <v>3840</v>
      </c>
      <c r="I12" s="175" t="s">
        <v>3839</v>
      </c>
      <c r="J12" s="175" t="s">
        <v>544</v>
      </c>
      <c r="K12" s="175" t="s">
        <v>884</v>
      </c>
    </row>
    <row r="13" spans="1:11" ht="12.75">
      <c r="A13" s="157">
        <v>8</v>
      </c>
      <c r="B13" s="175" t="s">
        <v>4082</v>
      </c>
      <c r="C13" s="175" t="s">
        <v>4081</v>
      </c>
      <c r="D13" s="175" t="s">
        <v>765</v>
      </c>
      <c r="E13" s="175" t="s">
        <v>839</v>
      </c>
      <c r="F13" s="179">
        <v>663781900288</v>
      </c>
      <c r="G13" s="179">
        <f t="shared" si="0"/>
        <v>16594547507.2</v>
      </c>
      <c r="H13" s="175" t="s">
        <v>3840</v>
      </c>
      <c r="I13" s="175" t="s">
        <v>3839</v>
      </c>
      <c r="J13" s="175" t="s">
        <v>900</v>
      </c>
      <c r="K13" s="175" t="s">
        <v>612</v>
      </c>
    </row>
    <row r="14" spans="1:11" ht="12.75" customHeight="1">
      <c r="A14" s="157">
        <v>9</v>
      </c>
      <c r="B14" s="175" t="s">
        <v>4080</v>
      </c>
      <c r="C14" s="175" t="s">
        <v>4079</v>
      </c>
      <c r="D14" s="175" t="s">
        <v>765</v>
      </c>
      <c r="E14" s="175" t="s">
        <v>839</v>
      </c>
      <c r="F14" s="179">
        <v>534887890944</v>
      </c>
      <c r="G14" s="179">
        <f t="shared" si="0"/>
        <v>13372197273.6</v>
      </c>
      <c r="H14" s="175" t="s">
        <v>3840</v>
      </c>
      <c r="I14" s="175" t="s">
        <v>3839</v>
      </c>
      <c r="J14" s="175" t="s">
        <v>544</v>
      </c>
      <c r="K14" s="175" t="s">
        <v>884</v>
      </c>
    </row>
    <row r="15" spans="1:11" ht="12.75">
      <c r="A15" s="157">
        <v>10</v>
      </c>
      <c r="B15" s="175" t="s">
        <v>4078</v>
      </c>
      <c r="C15" s="175" t="s">
        <v>4077</v>
      </c>
      <c r="D15" s="175" t="s">
        <v>765</v>
      </c>
      <c r="E15" s="175" t="s">
        <v>839</v>
      </c>
      <c r="F15" s="179">
        <v>404256096256</v>
      </c>
      <c r="G15" s="179">
        <f t="shared" si="0"/>
        <v>10106402406.4</v>
      </c>
      <c r="H15" s="175" t="s">
        <v>3840</v>
      </c>
      <c r="I15" s="175" t="s">
        <v>3839</v>
      </c>
      <c r="J15" s="175" t="s">
        <v>900</v>
      </c>
      <c r="K15" s="175" t="s">
        <v>612</v>
      </c>
    </row>
    <row r="16" spans="1:11" ht="12.75">
      <c r="A16" s="157">
        <v>11</v>
      </c>
      <c r="B16" s="180" t="s">
        <v>4076</v>
      </c>
      <c r="C16" s="180" t="s">
        <v>4075</v>
      </c>
      <c r="D16" s="180" t="s">
        <v>765</v>
      </c>
      <c r="E16" s="180" t="s">
        <v>839</v>
      </c>
      <c r="F16" s="181">
        <v>349625810944</v>
      </c>
      <c r="G16" s="181">
        <f t="shared" si="0"/>
        <v>8740645273.6</v>
      </c>
      <c r="H16" s="180" t="s">
        <v>3840</v>
      </c>
      <c r="I16" s="180" t="s">
        <v>3839</v>
      </c>
      <c r="J16" s="180" t="s">
        <v>544</v>
      </c>
      <c r="K16" s="180" t="s">
        <v>884</v>
      </c>
    </row>
    <row r="17" spans="1:11" ht="12.75">
      <c r="A17" s="157">
        <v>12</v>
      </c>
      <c r="B17" s="175" t="s">
        <v>4074</v>
      </c>
      <c r="C17" s="175" t="s">
        <v>4073</v>
      </c>
      <c r="D17" s="175" t="s">
        <v>765</v>
      </c>
      <c r="E17" s="175" t="s">
        <v>839</v>
      </c>
      <c r="F17" s="179">
        <v>324558389248</v>
      </c>
      <c r="G17" s="179">
        <f t="shared" si="0"/>
        <v>8113959731.200001</v>
      </c>
      <c r="H17" s="175" t="s">
        <v>3840</v>
      </c>
      <c r="I17" s="175" t="s">
        <v>3839</v>
      </c>
      <c r="J17" s="175" t="s">
        <v>544</v>
      </c>
      <c r="K17" s="175" t="s">
        <v>884</v>
      </c>
    </row>
    <row r="18" spans="1:11" ht="12.75">
      <c r="A18" s="157">
        <v>13</v>
      </c>
      <c r="B18" s="175" t="s">
        <v>4072</v>
      </c>
      <c r="C18" s="175" t="s">
        <v>4071</v>
      </c>
      <c r="D18" s="175" t="s">
        <v>765</v>
      </c>
      <c r="E18" s="175" t="s">
        <v>839</v>
      </c>
      <c r="F18" s="179">
        <v>315698610176</v>
      </c>
      <c r="G18" s="179">
        <f t="shared" si="0"/>
        <v>7892465254.400001</v>
      </c>
      <c r="H18" s="175" t="s">
        <v>3840</v>
      </c>
      <c r="I18" s="175" t="s">
        <v>3839</v>
      </c>
      <c r="J18" s="175" t="s">
        <v>544</v>
      </c>
      <c r="K18" s="175" t="s">
        <v>541</v>
      </c>
    </row>
    <row r="19" spans="1:11" ht="12.75">
      <c r="A19" s="157">
        <v>14</v>
      </c>
      <c r="B19" s="175" t="s">
        <v>4070</v>
      </c>
      <c r="C19" s="175" t="s">
        <v>4069</v>
      </c>
      <c r="D19" s="175" t="s">
        <v>765</v>
      </c>
      <c r="E19" s="175" t="s">
        <v>839</v>
      </c>
      <c r="F19" s="179">
        <v>228482400256</v>
      </c>
      <c r="G19" s="179">
        <f t="shared" si="0"/>
        <v>5712060006.400001</v>
      </c>
      <c r="H19" s="175" t="s">
        <v>3840</v>
      </c>
      <c r="I19" s="175" t="s">
        <v>3839</v>
      </c>
      <c r="J19" s="175" t="s">
        <v>544</v>
      </c>
      <c r="K19" s="175" t="s">
        <v>541</v>
      </c>
    </row>
    <row r="20" spans="1:11" ht="12.75">
      <c r="A20" s="157">
        <v>15</v>
      </c>
      <c r="B20" s="175" t="s">
        <v>4068</v>
      </c>
      <c r="C20" s="175" t="s">
        <v>4067</v>
      </c>
      <c r="D20" s="175" t="s">
        <v>765</v>
      </c>
      <c r="E20" s="175" t="s">
        <v>839</v>
      </c>
      <c r="F20" s="179">
        <v>157331193856</v>
      </c>
      <c r="G20" s="179">
        <f t="shared" si="0"/>
        <v>3933279846.4</v>
      </c>
      <c r="H20" s="175" t="s">
        <v>3840</v>
      </c>
      <c r="I20" s="175" t="s">
        <v>3839</v>
      </c>
      <c r="J20" s="175" t="s">
        <v>544</v>
      </c>
      <c r="K20" s="175" t="s">
        <v>541</v>
      </c>
    </row>
    <row r="21" spans="1:11" ht="13.5" customHeight="1">
      <c r="A21" s="157">
        <v>16</v>
      </c>
      <c r="B21" s="175" t="s">
        <v>4066</v>
      </c>
      <c r="C21" s="175" t="s">
        <v>4065</v>
      </c>
      <c r="D21" s="175" t="s">
        <v>765</v>
      </c>
      <c r="E21" s="175" t="s">
        <v>839</v>
      </c>
      <c r="F21" s="179">
        <v>131730800640</v>
      </c>
      <c r="G21" s="179">
        <f t="shared" si="0"/>
        <v>3293270016</v>
      </c>
      <c r="H21" s="175" t="s">
        <v>3840</v>
      </c>
      <c r="I21" s="175" t="s">
        <v>3839</v>
      </c>
      <c r="J21" s="175" t="s">
        <v>544</v>
      </c>
      <c r="K21" s="175" t="s">
        <v>884</v>
      </c>
    </row>
    <row r="22" spans="1:11" ht="12.75">
      <c r="A22" s="157">
        <v>17</v>
      </c>
      <c r="B22" s="175" t="s">
        <v>4064</v>
      </c>
      <c r="C22" s="175" t="s">
        <v>4063</v>
      </c>
      <c r="D22" s="175" t="s">
        <v>765</v>
      </c>
      <c r="E22" s="175" t="s">
        <v>839</v>
      </c>
      <c r="F22" s="179">
        <v>67141050368</v>
      </c>
      <c r="G22" s="179">
        <f t="shared" si="0"/>
        <v>1678526259.2</v>
      </c>
      <c r="H22" s="175" t="s">
        <v>3840</v>
      </c>
      <c r="I22" s="175" t="s">
        <v>3839</v>
      </c>
      <c r="J22" s="175" t="s">
        <v>900</v>
      </c>
      <c r="K22" s="175" t="s">
        <v>537</v>
      </c>
    </row>
    <row r="23" spans="1:11" ht="13.5" customHeight="1">
      <c r="A23" s="157">
        <v>18</v>
      </c>
      <c r="B23" s="175" t="s">
        <v>4062</v>
      </c>
      <c r="C23" s="175" t="s">
        <v>4061</v>
      </c>
      <c r="D23" s="175" t="s">
        <v>765</v>
      </c>
      <c r="E23" s="175" t="s">
        <v>839</v>
      </c>
      <c r="F23" s="179">
        <v>61345951744</v>
      </c>
      <c r="G23" s="179">
        <f t="shared" si="0"/>
        <v>1533648793.6000001</v>
      </c>
      <c r="H23" s="175" t="s">
        <v>3840</v>
      </c>
      <c r="I23" s="175" t="s">
        <v>3839</v>
      </c>
      <c r="J23" s="175" t="s">
        <v>544</v>
      </c>
      <c r="K23" s="175" t="s">
        <v>541</v>
      </c>
    </row>
    <row r="24" spans="1:11" ht="12.75">
      <c r="A24" s="157">
        <v>19</v>
      </c>
      <c r="B24" s="175" t="s">
        <v>4060</v>
      </c>
      <c r="C24" s="175" t="s">
        <v>4059</v>
      </c>
      <c r="D24" s="175" t="s">
        <v>765</v>
      </c>
      <c r="E24" s="175" t="s">
        <v>839</v>
      </c>
      <c r="F24" s="179">
        <v>57351151616</v>
      </c>
      <c r="G24" s="179">
        <f t="shared" si="0"/>
        <v>1433778790.4</v>
      </c>
      <c r="H24" s="175" t="s">
        <v>3840</v>
      </c>
      <c r="I24" s="175" t="s">
        <v>3839</v>
      </c>
      <c r="J24" s="175" t="s">
        <v>900</v>
      </c>
      <c r="K24" s="175" t="s">
        <v>612</v>
      </c>
    </row>
    <row r="25" spans="1:11" ht="12.75">
      <c r="A25" s="157">
        <v>20</v>
      </c>
      <c r="B25" s="175" t="s">
        <v>4058</v>
      </c>
      <c r="C25" s="175" t="s">
        <v>4057</v>
      </c>
      <c r="D25" s="175" t="s">
        <v>765</v>
      </c>
      <c r="E25" s="175" t="s">
        <v>839</v>
      </c>
      <c r="F25" s="179">
        <v>49608089600</v>
      </c>
      <c r="G25" s="179">
        <f t="shared" si="0"/>
        <v>1240202240</v>
      </c>
      <c r="H25" s="175" t="s">
        <v>3840</v>
      </c>
      <c r="I25" s="175" t="s">
        <v>3839</v>
      </c>
      <c r="J25" s="175" t="s">
        <v>544</v>
      </c>
      <c r="K25" s="175" t="s">
        <v>541</v>
      </c>
    </row>
    <row r="26" spans="1:11" ht="12.75">
      <c r="A26" s="157">
        <v>21</v>
      </c>
      <c r="B26" s="175" t="s">
        <v>4056</v>
      </c>
      <c r="C26" s="175" t="s">
        <v>4055</v>
      </c>
      <c r="D26" s="175" t="s">
        <v>765</v>
      </c>
      <c r="E26" s="175" t="s">
        <v>839</v>
      </c>
      <c r="F26" s="179">
        <v>49239977984</v>
      </c>
      <c r="G26" s="179">
        <f t="shared" si="0"/>
        <v>1230999449.6000001</v>
      </c>
      <c r="H26" s="175" t="s">
        <v>3840</v>
      </c>
      <c r="I26" s="175" t="s">
        <v>3839</v>
      </c>
      <c r="J26" s="175" t="s">
        <v>900</v>
      </c>
      <c r="K26" s="175" t="s">
        <v>612</v>
      </c>
    </row>
    <row r="27" spans="1:11" ht="12.75">
      <c r="A27" s="157">
        <v>22</v>
      </c>
      <c r="B27" s="175" t="s">
        <v>4051</v>
      </c>
      <c r="C27" s="175" t="s">
        <v>4054</v>
      </c>
      <c r="D27" s="175" t="s">
        <v>765</v>
      </c>
      <c r="E27" s="175" t="s">
        <v>839</v>
      </c>
      <c r="F27" s="179">
        <v>43459231744</v>
      </c>
      <c r="G27" s="179">
        <f t="shared" si="0"/>
        <v>1086480793.6000001</v>
      </c>
      <c r="H27" s="175" t="s">
        <v>3840</v>
      </c>
      <c r="I27" s="175" t="s">
        <v>3839</v>
      </c>
      <c r="J27" s="175" t="s">
        <v>544</v>
      </c>
      <c r="K27" s="175" t="s">
        <v>884</v>
      </c>
    </row>
    <row r="28" spans="1:11" ht="12.75">
      <c r="A28" s="157">
        <v>23</v>
      </c>
      <c r="B28" s="175" t="s">
        <v>4053</v>
      </c>
      <c r="C28" s="175" t="s">
        <v>4052</v>
      </c>
      <c r="D28" s="175" t="s">
        <v>765</v>
      </c>
      <c r="E28" s="175" t="s">
        <v>839</v>
      </c>
      <c r="F28" s="179">
        <v>39776911360</v>
      </c>
      <c r="G28" s="179">
        <f t="shared" si="0"/>
        <v>994422784</v>
      </c>
      <c r="H28" s="175" t="s">
        <v>3840</v>
      </c>
      <c r="I28" s="175" t="s">
        <v>3839</v>
      </c>
      <c r="J28" s="175" t="s">
        <v>544</v>
      </c>
      <c r="K28" s="175" t="s">
        <v>884</v>
      </c>
    </row>
    <row r="29" spans="1:11" ht="12.75">
      <c r="A29" s="157">
        <v>24</v>
      </c>
      <c r="B29" s="175" t="s">
        <v>4051</v>
      </c>
      <c r="C29" s="175" t="s">
        <v>4050</v>
      </c>
      <c r="D29" s="175" t="s">
        <v>765</v>
      </c>
      <c r="E29" s="175" t="s">
        <v>839</v>
      </c>
      <c r="F29" s="179">
        <v>24701270016</v>
      </c>
      <c r="G29" s="179">
        <f t="shared" si="0"/>
        <v>617531750.4</v>
      </c>
      <c r="H29" s="175" t="s">
        <v>3840</v>
      </c>
      <c r="I29" s="175" t="s">
        <v>3839</v>
      </c>
      <c r="J29" s="175" t="s">
        <v>544</v>
      </c>
      <c r="K29" s="175" t="s">
        <v>884</v>
      </c>
    </row>
    <row r="30" spans="1:11" ht="12.75">
      <c r="A30" s="157">
        <v>25</v>
      </c>
      <c r="B30" s="175" t="s">
        <v>4049</v>
      </c>
      <c r="C30" s="175" t="s">
        <v>4048</v>
      </c>
      <c r="D30" s="175" t="s">
        <v>765</v>
      </c>
      <c r="E30" s="175" t="s">
        <v>839</v>
      </c>
      <c r="F30" s="179">
        <v>22357149696</v>
      </c>
      <c r="G30" s="179">
        <f t="shared" si="0"/>
        <v>558928742.4</v>
      </c>
      <c r="H30" s="175" t="s">
        <v>3840</v>
      </c>
      <c r="I30" s="175" t="s">
        <v>3839</v>
      </c>
      <c r="J30" s="175" t="s">
        <v>900</v>
      </c>
      <c r="K30" s="175" t="s">
        <v>541</v>
      </c>
    </row>
    <row r="31" spans="1:11" ht="15" customHeight="1">
      <c r="A31" s="157">
        <v>26</v>
      </c>
      <c r="B31" s="175" t="s">
        <v>4047</v>
      </c>
      <c r="C31" s="175" t="s">
        <v>4046</v>
      </c>
      <c r="D31" s="175" t="s">
        <v>765</v>
      </c>
      <c r="E31" s="175" t="s">
        <v>839</v>
      </c>
      <c r="F31" s="179">
        <v>21461639168</v>
      </c>
      <c r="G31" s="179">
        <f t="shared" si="0"/>
        <v>536540979.20000005</v>
      </c>
      <c r="H31" s="175" t="s">
        <v>3840</v>
      </c>
      <c r="I31" s="175" t="s">
        <v>3839</v>
      </c>
      <c r="J31" s="175" t="s">
        <v>900</v>
      </c>
      <c r="K31" s="175" t="s">
        <v>541</v>
      </c>
    </row>
    <row r="32" spans="1:11" ht="12.75">
      <c r="A32" s="157">
        <v>27</v>
      </c>
      <c r="B32" s="175" t="s">
        <v>4045</v>
      </c>
      <c r="C32" s="175" t="s">
        <v>4034</v>
      </c>
      <c r="D32" s="175" t="s">
        <v>765</v>
      </c>
      <c r="E32" s="175" t="s">
        <v>839</v>
      </c>
      <c r="F32" s="179">
        <v>18258950144</v>
      </c>
      <c r="G32" s="179">
        <f t="shared" si="0"/>
        <v>456473753.6</v>
      </c>
      <c r="H32" s="175" t="s">
        <v>3840</v>
      </c>
      <c r="I32" s="175" t="s">
        <v>3839</v>
      </c>
      <c r="J32" s="175" t="s">
        <v>544</v>
      </c>
      <c r="K32" s="175" t="s">
        <v>884</v>
      </c>
    </row>
    <row r="33" spans="1:11" ht="12.75">
      <c r="A33" s="157">
        <v>28</v>
      </c>
      <c r="B33" s="175" t="s">
        <v>4033</v>
      </c>
      <c r="C33" s="175" t="s">
        <v>4032</v>
      </c>
      <c r="D33" s="175" t="s">
        <v>765</v>
      </c>
      <c r="E33" s="175" t="s">
        <v>839</v>
      </c>
      <c r="F33" s="179">
        <v>10922319872</v>
      </c>
      <c r="G33" s="179">
        <f t="shared" si="0"/>
        <v>273057996.8</v>
      </c>
      <c r="H33" s="175" t="s">
        <v>3840</v>
      </c>
      <c r="I33" s="175" t="s">
        <v>3839</v>
      </c>
      <c r="J33" s="175" t="s">
        <v>900</v>
      </c>
      <c r="K33" s="175" t="s">
        <v>612</v>
      </c>
    </row>
    <row r="34" spans="1:11" ht="12.75">
      <c r="A34" s="157">
        <v>29</v>
      </c>
      <c r="B34" s="175" t="s">
        <v>4031</v>
      </c>
      <c r="C34" s="175" t="s">
        <v>4030</v>
      </c>
      <c r="D34" s="175" t="s">
        <v>765</v>
      </c>
      <c r="E34" s="175" t="s">
        <v>839</v>
      </c>
      <c r="F34" s="179">
        <v>8181949952</v>
      </c>
      <c r="G34" s="179">
        <f t="shared" si="0"/>
        <v>204548748.8</v>
      </c>
      <c r="H34" s="175" t="s">
        <v>3840</v>
      </c>
      <c r="I34" s="175" t="s">
        <v>3839</v>
      </c>
      <c r="J34" s="175" t="s">
        <v>544</v>
      </c>
      <c r="K34" s="175" t="s">
        <v>884</v>
      </c>
    </row>
    <row r="35" spans="1:11" ht="12.75">
      <c r="A35" s="157">
        <v>30</v>
      </c>
      <c r="B35" s="175" t="s">
        <v>4029</v>
      </c>
      <c r="C35" s="175" t="s">
        <v>4028</v>
      </c>
      <c r="D35" s="175" t="s">
        <v>765</v>
      </c>
      <c r="E35" s="175" t="s">
        <v>839</v>
      </c>
      <c r="F35" s="179">
        <v>7774898176</v>
      </c>
      <c r="G35" s="179">
        <f t="shared" si="0"/>
        <v>194372454.4</v>
      </c>
      <c r="H35" s="175" t="s">
        <v>3840</v>
      </c>
      <c r="I35" s="175" t="s">
        <v>3839</v>
      </c>
      <c r="J35" s="175" t="s">
        <v>544</v>
      </c>
      <c r="K35" s="175" t="s">
        <v>884</v>
      </c>
    </row>
    <row r="36" spans="1:11" ht="12.75" customHeight="1">
      <c r="A36" s="157">
        <v>31</v>
      </c>
      <c r="B36" s="175" t="s">
        <v>4027</v>
      </c>
      <c r="C36" s="175" t="s">
        <v>3845</v>
      </c>
      <c r="D36" s="175" t="s">
        <v>765</v>
      </c>
      <c r="E36" s="175" t="s">
        <v>839</v>
      </c>
      <c r="F36" s="179">
        <v>7674070016</v>
      </c>
      <c r="G36" s="179">
        <f t="shared" si="0"/>
        <v>191851750.4</v>
      </c>
      <c r="H36" s="175" t="s">
        <v>3840</v>
      </c>
      <c r="I36" s="175" t="s">
        <v>3839</v>
      </c>
      <c r="J36" s="175" t="s">
        <v>544</v>
      </c>
      <c r="K36" s="175" t="s">
        <v>884</v>
      </c>
    </row>
    <row r="37" spans="1:11" ht="12.75">
      <c r="A37" s="157">
        <v>32</v>
      </c>
      <c r="B37" s="175" t="s">
        <v>3844</v>
      </c>
      <c r="C37" s="175" t="s">
        <v>3843</v>
      </c>
      <c r="D37" s="175" t="s">
        <v>765</v>
      </c>
      <c r="E37" s="175" t="s">
        <v>839</v>
      </c>
      <c r="F37" s="179">
        <v>2909537024</v>
      </c>
      <c r="G37" s="179">
        <f t="shared" si="0"/>
        <v>72738425.60000001</v>
      </c>
      <c r="H37" s="175" t="s">
        <v>3840</v>
      </c>
      <c r="I37" s="175" t="s">
        <v>3839</v>
      </c>
      <c r="J37" s="175" t="s">
        <v>544</v>
      </c>
      <c r="K37" s="175" t="s">
        <v>884</v>
      </c>
    </row>
    <row r="38" spans="1:11" ht="12.75">
      <c r="A38" s="157">
        <v>33</v>
      </c>
      <c r="B38" s="194" t="s">
        <v>3842</v>
      </c>
      <c r="C38" s="194" t="s">
        <v>3841</v>
      </c>
      <c r="D38" s="194" t="s">
        <v>765</v>
      </c>
      <c r="E38" s="194" t="s">
        <v>839</v>
      </c>
      <c r="F38" s="195">
        <v>2414128896</v>
      </c>
      <c r="G38" s="195">
        <f t="shared" si="0"/>
        <v>60353222.400000006</v>
      </c>
      <c r="H38" s="194" t="s">
        <v>3840</v>
      </c>
      <c r="I38" s="194" t="s">
        <v>3839</v>
      </c>
      <c r="J38" s="194" t="s">
        <v>544</v>
      </c>
      <c r="K38" s="194" t="s">
        <v>541</v>
      </c>
    </row>
    <row r="39" spans="2:11" ht="14.25">
      <c r="B39" s="193"/>
      <c r="C39" s="192"/>
      <c r="D39" s="190"/>
      <c r="E39" s="190"/>
      <c r="F39" s="189"/>
      <c r="G39" s="191"/>
      <c r="H39" s="190"/>
      <c r="I39" s="189"/>
      <c r="J39" s="190"/>
      <c r="K39" s="189"/>
    </row>
    <row r="40" spans="1:11" ht="12.75">
      <c r="A40" s="151" t="s">
        <v>3838</v>
      </c>
      <c r="B40" s="147"/>
      <c r="C40" s="147"/>
      <c r="D40" s="147"/>
      <c r="E40" s="147"/>
      <c r="F40" s="147"/>
      <c r="G40" s="147"/>
      <c r="H40" s="147"/>
      <c r="I40" s="147"/>
      <c r="J40" s="147"/>
      <c r="K40" s="147"/>
    </row>
    <row r="41" ht="12.75">
      <c r="A41" s="151" t="s">
        <v>3837</v>
      </c>
    </row>
    <row r="45" ht="14.25">
      <c r="B45" s="188"/>
    </row>
    <row r="46" ht="14.25">
      <c r="B46" s="188"/>
    </row>
  </sheetData>
  <sheetProtection/>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K103"/>
  <sheetViews>
    <sheetView zoomScalePageLayoutView="0" workbookViewId="0" topLeftCell="A74">
      <selection activeCell="A77" sqref="A77"/>
    </sheetView>
  </sheetViews>
  <sheetFormatPr defaultColWidth="7.625" defaultRowHeight="15" customHeight="1"/>
  <cols>
    <col min="1" max="1" width="3.875" style="51" customWidth="1"/>
    <col min="2" max="2" width="49.875" style="51" customWidth="1"/>
    <col min="3" max="3" width="9.00390625" style="132" customWidth="1"/>
    <col min="4" max="4" width="13.875" style="51" customWidth="1"/>
    <col min="5" max="5" width="13.125" style="51" customWidth="1"/>
    <col min="6" max="6" width="9.875" style="51" customWidth="1"/>
    <col min="7" max="7" width="12.75390625" style="51" customWidth="1"/>
    <col min="8" max="8" width="16.625" style="51" customWidth="1"/>
    <col min="9" max="9" width="12.125" style="51" customWidth="1"/>
    <col min="10" max="10" width="27.125" style="197" customWidth="1"/>
    <col min="11" max="16384" width="7.625" style="51" customWidth="1"/>
  </cols>
  <sheetData>
    <row r="1" spans="2:8" ht="15" customHeight="1">
      <c r="B1" s="22" t="s">
        <v>4249</v>
      </c>
      <c r="D1" s="21"/>
      <c r="E1" s="488" t="s">
        <v>202</v>
      </c>
      <c r="F1" s="488"/>
      <c r="G1" s="488"/>
      <c r="H1" s="120">
        <f>SUM(G6:G45)*1000000</f>
        <v>399800876078.00006</v>
      </c>
    </row>
    <row r="2" spans="2:8" ht="15" customHeight="1">
      <c r="B2" s="21" t="s">
        <v>4248</v>
      </c>
      <c r="D2" s="21"/>
      <c r="E2" s="21"/>
      <c r="F2" s="21"/>
      <c r="G2" s="21"/>
      <c r="H2" s="41"/>
    </row>
    <row r="3" spans="2:8" ht="15" customHeight="1">
      <c r="B3" s="21" t="s">
        <v>1925</v>
      </c>
      <c r="D3" s="21"/>
      <c r="E3" s="118">
        <v>3</v>
      </c>
      <c r="F3" s="135" t="s">
        <v>826</v>
      </c>
      <c r="G3" s="21"/>
      <c r="H3" s="41"/>
    </row>
    <row r="5" spans="1:11" s="29" customFormat="1" ht="60" customHeight="1">
      <c r="A5" s="210"/>
      <c r="B5" s="183" t="s">
        <v>827</v>
      </c>
      <c r="C5" s="209" t="s">
        <v>828</v>
      </c>
      <c r="D5" s="183" t="s">
        <v>829</v>
      </c>
      <c r="E5" s="183" t="s">
        <v>830</v>
      </c>
      <c r="F5" s="183" t="s">
        <v>4247</v>
      </c>
      <c r="G5" s="183" t="s">
        <v>3998</v>
      </c>
      <c r="H5" s="183" t="s">
        <v>832</v>
      </c>
      <c r="I5" s="183" t="s">
        <v>833</v>
      </c>
      <c r="J5" s="208" t="s">
        <v>4246</v>
      </c>
      <c r="K5" s="207"/>
    </row>
    <row r="6" spans="1:10" ht="15" customHeight="1">
      <c r="A6" s="51">
        <v>1</v>
      </c>
      <c r="B6" s="121" t="s">
        <v>4245</v>
      </c>
      <c r="C6" s="130">
        <v>601857</v>
      </c>
      <c r="D6" s="370" t="s">
        <v>469</v>
      </c>
      <c r="E6" s="370" t="s">
        <v>839</v>
      </c>
      <c r="F6" s="159">
        <v>1854008</v>
      </c>
      <c r="G6" s="121">
        <f aca="true" t="shared" si="0" ref="G6:G45">F6*0.110609</f>
        <v>205069.970872</v>
      </c>
      <c r="H6" s="121" t="s">
        <v>1748</v>
      </c>
      <c r="I6" s="121" t="s">
        <v>74</v>
      </c>
      <c r="J6" s="370" t="s">
        <v>4220</v>
      </c>
    </row>
    <row r="7" spans="1:10" ht="12.75" customHeight="1">
      <c r="A7" s="51">
        <v>2</v>
      </c>
      <c r="B7" s="121" t="s">
        <v>4044</v>
      </c>
      <c r="C7" s="130">
        <v>600028</v>
      </c>
      <c r="D7" s="370" t="s">
        <v>469</v>
      </c>
      <c r="E7" s="370" t="s">
        <v>839</v>
      </c>
      <c r="F7" s="372">
        <v>603427</v>
      </c>
      <c r="G7" s="121">
        <f t="shared" si="0"/>
        <v>66744.457043</v>
      </c>
      <c r="H7" s="121" t="s">
        <v>77</v>
      </c>
      <c r="I7" s="121" t="s">
        <v>76</v>
      </c>
      <c r="J7" s="370" t="s">
        <v>4220</v>
      </c>
    </row>
    <row r="8" spans="1:10" ht="15" customHeight="1">
      <c r="A8" s="51">
        <v>3</v>
      </c>
      <c r="B8" s="370" t="s">
        <v>4043</v>
      </c>
      <c r="C8" s="371" t="s">
        <v>4227</v>
      </c>
      <c r="D8" s="370" t="s">
        <v>469</v>
      </c>
      <c r="E8" s="370" t="s">
        <v>839</v>
      </c>
      <c r="F8" s="158">
        <v>105098</v>
      </c>
      <c r="G8" s="121">
        <f t="shared" si="0"/>
        <v>11624.784682</v>
      </c>
      <c r="H8" s="121" t="s">
        <v>3927</v>
      </c>
      <c r="I8" s="121" t="s">
        <v>75</v>
      </c>
      <c r="J8" s="370" t="s">
        <v>3926</v>
      </c>
    </row>
    <row r="9" spans="1:10" ht="15" customHeight="1">
      <c r="A9" s="51">
        <v>4</v>
      </c>
      <c r="B9" s="122" t="s">
        <v>4226</v>
      </c>
      <c r="C9" s="124">
        <v>601898</v>
      </c>
      <c r="D9" s="201" t="s">
        <v>469</v>
      </c>
      <c r="E9" s="201" t="s">
        <v>839</v>
      </c>
      <c r="F9" s="206">
        <v>97286</v>
      </c>
      <c r="G9" s="122">
        <f t="shared" si="0"/>
        <v>10760.707174</v>
      </c>
      <c r="H9" s="122" t="s">
        <v>1748</v>
      </c>
      <c r="I9" s="122" t="s">
        <v>3927</v>
      </c>
      <c r="J9" s="201" t="s">
        <v>4144</v>
      </c>
    </row>
    <row r="10" spans="1:10" ht="15" customHeight="1">
      <c r="A10" s="51">
        <v>5</v>
      </c>
      <c r="B10" s="122" t="s">
        <v>4225</v>
      </c>
      <c r="C10" s="205">
        <v>601899</v>
      </c>
      <c r="D10" s="201" t="s">
        <v>469</v>
      </c>
      <c r="E10" s="201" t="s">
        <v>839</v>
      </c>
      <c r="F10" s="125">
        <v>87026</v>
      </c>
      <c r="G10" s="122">
        <f t="shared" si="0"/>
        <v>9625.858834</v>
      </c>
      <c r="H10" s="122" t="s">
        <v>3927</v>
      </c>
      <c r="I10" s="122" t="s">
        <v>1201</v>
      </c>
      <c r="J10" s="201" t="s">
        <v>541</v>
      </c>
    </row>
    <row r="11" spans="1:10" ht="15" customHeight="1">
      <c r="A11" s="51">
        <v>6</v>
      </c>
      <c r="B11" s="122" t="s">
        <v>4224</v>
      </c>
      <c r="C11" s="124">
        <v>600362</v>
      </c>
      <c r="D11" s="201" t="s">
        <v>469</v>
      </c>
      <c r="E11" s="201" t="s">
        <v>839</v>
      </c>
      <c r="F11" s="125">
        <v>86496</v>
      </c>
      <c r="G11" s="122">
        <f t="shared" si="0"/>
        <v>9567.236064</v>
      </c>
      <c r="H11" s="122" t="s">
        <v>3927</v>
      </c>
      <c r="I11" s="122" t="s">
        <v>1201</v>
      </c>
      <c r="J11" s="201" t="s">
        <v>541</v>
      </c>
    </row>
    <row r="12" spans="1:10" ht="15" customHeight="1">
      <c r="A12" s="51">
        <v>7</v>
      </c>
      <c r="B12" s="204" t="s">
        <v>4223</v>
      </c>
      <c r="C12" s="203">
        <v>601808</v>
      </c>
      <c r="D12" s="201" t="s">
        <v>469</v>
      </c>
      <c r="E12" s="201" t="s">
        <v>839</v>
      </c>
      <c r="F12" s="125">
        <v>76439</v>
      </c>
      <c r="G12" s="122">
        <f t="shared" si="0"/>
        <v>8454.841351</v>
      </c>
      <c r="H12" s="122" t="s">
        <v>4222</v>
      </c>
      <c r="I12" s="122" t="s">
        <v>4221</v>
      </c>
      <c r="J12" s="201" t="s">
        <v>4220</v>
      </c>
    </row>
    <row r="13" spans="1:10" ht="15" customHeight="1">
      <c r="A13" s="51">
        <v>8</v>
      </c>
      <c r="B13" s="201" t="s">
        <v>4219</v>
      </c>
      <c r="C13" s="131" t="s">
        <v>4026</v>
      </c>
      <c r="D13" s="201" t="s">
        <v>469</v>
      </c>
      <c r="E13" s="201" t="s">
        <v>839</v>
      </c>
      <c r="F13" s="125">
        <v>70328</v>
      </c>
      <c r="G13" s="122">
        <f t="shared" si="0"/>
        <v>7778.909752</v>
      </c>
      <c r="H13" s="122" t="s">
        <v>3927</v>
      </c>
      <c r="I13" s="122" t="s">
        <v>1201</v>
      </c>
      <c r="J13" s="201" t="s">
        <v>4019</v>
      </c>
    </row>
    <row r="14" spans="1:10" ht="15" customHeight="1">
      <c r="A14" s="51">
        <v>9</v>
      </c>
      <c r="B14" s="201" t="s">
        <v>4025</v>
      </c>
      <c r="C14" s="131" t="s">
        <v>4024</v>
      </c>
      <c r="D14" s="201" t="s">
        <v>469</v>
      </c>
      <c r="E14" s="201" t="s">
        <v>839</v>
      </c>
      <c r="F14" s="202">
        <v>68917</v>
      </c>
      <c r="G14" s="122">
        <f t="shared" si="0"/>
        <v>7622.840453</v>
      </c>
      <c r="H14" s="122" t="s">
        <v>3927</v>
      </c>
      <c r="I14" s="122" t="s">
        <v>1201</v>
      </c>
      <c r="J14" s="201" t="s">
        <v>4144</v>
      </c>
    </row>
    <row r="15" spans="1:10" ht="15" customHeight="1">
      <c r="A15" s="51">
        <v>10</v>
      </c>
      <c r="B15" s="201" t="s">
        <v>4023</v>
      </c>
      <c r="C15" s="131" t="s">
        <v>4022</v>
      </c>
      <c r="D15" s="201" t="s">
        <v>469</v>
      </c>
      <c r="E15" s="201" t="s">
        <v>839</v>
      </c>
      <c r="F15" s="202">
        <v>63107</v>
      </c>
      <c r="G15" s="122">
        <f t="shared" si="0"/>
        <v>6980.202163</v>
      </c>
      <c r="H15" s="122" t="s">
        <v>3927</v>
      </c>
      <c r="I15" s="122" t="s">
        <v>1201</v>
      </c>
      <c r="J15" s="201" t="s">
        <v>4144</v>
      </c>
    </row>
    <row r="16" spans="1:10" ht="15" customHeight="1">
      <c r="A16" s="51">
        <v>11</v>
      </c>
      <c r="B16" s="201" t="s">
        <v>4021</v>
      </c>
      <c r="C16" s="131" t="s">
        <v>4020</v>
      </c>
      <c r="D16" s="201" t="s">
        <v>469</v>
      </c>
      <c r="E16" s="201" t="s">
        <v>839</v>
      </c>
      <c r="F16" s="202">
        <v>54021</v>
      </c>
      <c r="G16" s="122">
        <f t="shared" si="0"/>
        <v>5975.208789</v>
      </c>
      <c r="H16" s="122" t="s">
        <v>3927</v>
      </c>
      <c r="I16" s="122" t="s">
        <v>1201</v>
      </c>
      <c r="J16" s="201" t="s">
        <v>4019</v>
      </c>
    </row>
    <row r="17" spans="1:10" ht="15" customHeight="1">
      <c r="A17" s="51">
        <v>12</v>
      </c>
      <c r="B17" s="201" t="s">
        <v>4018</v>
      </c>
      <c r="C17" s="131" t="s">
        <v>4017</v>
      </c>
      <c r="D17" s="201" t="s">
        <v>469</v>
      </c>
      <c r="E17" s="201" t="s">
        <v>839</v>
      </c>
      <c r="F17" s="202">
        <v>37503</v>
      </c>
      <c r="G17" s="122">
        <f t="shared" si="0"/>
        <v>4148.169327</v>
      </c>
      <c r="H17" s="122" t="s">
        <v>3927</v>
      </c>
      <c r="I17" s="122" t="s">
        <v>1201</v>
      </c>
      <c r="J17" s="201" t="s">
        <v>4144</v>
      </c>
    </row>
    <row r="18" spans="1:10" ht="15" customHeight="1">
      <c r="A18" s="51">
        <v>13</v>
      </c>
      <c r="B18" s="201" t="s">
        <v>4016</v>
      </c>
      <c r="C18" s="131" t="s">
        <v>4015</v>
      </c>
      <c r="D18" s="201" t="s">
        <v>469</v>
      </c>
      <c r="E18" s="201" t="s">
        <v>839</v>
      </c>
      <c r="F18" s="202">
        <v>35599</v>
      </c>
      <c r="G18" s="122">
        <f t="shared" si="0"/>
        <v>3937.569791</v>
      </c>
      <c r="H18" s="122" t="s">
        <v>3927</v>
      </c>
      <c r="I18" s="122" t="s">
        <v>1201</v>
      </c>
      <c r="J18" s="201" t="s">
        <v>4144</v>
      </c>
    </row>
    <row r="19" spans="1:10" ht="15" customHeight="1">
      <c r="A19" s="51">
        <v>14</v>
      </c>
      <c r="B19" s="201" t="s">
        <v>4014</v>
      </c>
      <c r="C19" s="131" t="s">
        <v>4013</v>
      </c>
      <c r="D19" s="201" t="s">
        <v>469</v>
      </c>
      <c r="E19" s="201" t="s">
        <v>839</v>
      </c>
      <c r="F19" s="202">
        <v>33990</v>
      </c>
      <c r="G19" s="122">
        <f t="shared" si="0"/>
        <v>3759.59991</v>
      </c>
      <c r="H19" s="122" t="s">
        <v>3927</v>
      </c>
      <c r="I19" s="122" t="s">
        <v>1201</v>
      </c>
      <c r="J19" s="201" t="s">
        <v>4139</v>
      </c>
    </row>
    <row r="20" spans="1:10" ht="15" customHeight="1">
      <c r="A20" s="51">
        <v>15</v>
      </c>
      <c r="B20" s="201" t="s">
        <v>4012</v>
      </c>
      <c r="C20" s="131" t="s">
        <v>4011</v>
      </c>
      <c r="D20" s="201" t="s">
        <v>469</v>
      </c>
      <c r="E20" s="201" t="s">
        <v>839</v>
      </c>
      <c r="F20" s="202">
        <v>33089</v>
      </c>
      <c r="G20" s="122">
        <f t="shared" si="0"/>
        <v>3659.941201</v>
      </c>
      <c r="H20" s="122" t="s">
        <v>3927</v>
      </c>
      <c r="I20" s="122" t="s">
        <v>1201</v>
      </c>
      <c r="J20" s="201" t="s">
        <v>4144</v>
      </c>
    </row>
    <row r="21" spans="1:10" ht="15" customHeight="1">
      <c r="A21" s="51">
        <v>16</v>
      </c>
      <c r="B21" s="201" t="s">
        <v>4010</v>
      </c>
      <c r="C21" s="131" t="s">
        <v>4009</v>
      </c>
      <c r="D21" s="201" t="s">
        <v>469</v>
      </c>
      <c r="E21" s="201" t="s">
        <v>839</v>
      </c>
      <c r="F21" s="202">
        <v>29729</v>
      </c>
      <c r="G21" s="122">
        <f t="shared" si="0"/>
        <v>3288.294961</v>
      </c>
      <c r="H21" s="122" t="s">
        <v>3927</v>
      </c>
      <c r="I21" s="122" t="s">
        <v>1201</v>
      </c>
      <c r="J21" s="201" t="s">
        <v>4008</v>
      </c>
    </row>
    <row r="22" spans="1:10" ht="15" customHeight="1">
      <c r="A22" s="51">
        <v>17</v>
      </c>
      <c r="B22" s="201" t="s">
        <v>4007</v>
      </c>
      <c r="C22" s="131" t="s">
        <v>4006</v>
      </c>
      <c r="D22" s="201" t="s">
        <v>469</v>
      </c>
      <c r="E22" s="201" t="s">
        <v>839</v>
      </c>
      <c r="F22" s="202">
        <v>29708</v>
      </c>
      <c r="G22" s="122">
        <f t="shared" si="0"/>
        <v>3285.972172</v>
      </c>
      <c r="H22" s="122" t="s">
        <v>3927</v>
      </c>
      <c r="I22" s="122" t="s">
        <v>1201</v>
      </c>
      <c r="J22" s="201" t="s">
        <v>4144</v>
      </c>
    </row>
    <row r="23" spans="1:10" ht="15" customHeight="1">
      <c r="A23" s="51">
        <v>18</v>
      </c>
      <c r="B23" s="201" t="s">
        <v>4005</v>
      </c>
      <c r="C23" s="131" t="s">
        <v>4004</v>
      </c>
      <c r="D23" s="201" t="s">
        <v>469</v>
      </c>
      <c r="E23" s="201" t="s">
        <v>839</v>
      </c>
      <c r="F23" s="125">
        <v>24964</v>
      </c>
      <c r="G23" s="122">
        <f t="shared" si="0"/>
        <v>2761.243076</v>
      </c>
      <c r="H23" s="122" t="s">
        <v>3927</v>
      </c>
      <c r="I23" s="122" t="s">
        <v>1201</v>
      </c>
      <c r="J23" s="201" t="s">
        <v>4144</v>
      </c>
    </row>
    <row r="24" spans="1:10" ht="15" customHeight="1">
      <c r="A24" s="51">
        <v>19</v>
      </c>
      <c r="B24" s="201" t="s">
        <v>4003</v>
      </c>
      <c r="C24" s="131" t="s">
        <v>4002</v>
      </c>
      <c r="D24" s="201" t="s">
        <v>469</v>
      </c>
      <c r="E24" s="201" t="s">
        <v>839</v>
      </c>
      <c r="F24" s="125">
        <v>24270</v>
      </c>
      <c r="G24" s="122">
        <f t="shared" si="0"/>
        <v>2684.48043</v>
      </c>
      <c r="H24" s="122" t="s">
        <v>3927</v>
      </c>
      <c r="I24" s="122" t="s">
        <v>1201</v>
      </c>
      <c r="J24" s="201" t="s">
        <v>4144</v>
      </c>
    </row>
    <row r="25" spans="1:10" ht="15" customHeight="1">
      <c r="A25" s="51">
        <v>20</v>
      </c>
      <c r="B25" s="201" t="s">
        <v>4001</v>
      </c>
      <c r="C25" s="131" t="s">
        <v>4000</v>
      </c>
      <c r="D25" s="201" t="s">
        <v>469</v>
      </c>
      <c r="E25" s="201" t="s">
        <v>839</v>
      </c>
      <c r="F25" s="125">
        <v>22338</v>
      </c>
      <c r="G25" s="122">
        <f t="shared" si="0"/>
        <v>2470.783842</v>
      </c>
      <c r="H25" s="122" t="s">
        <v>3927</v>
      </c>
      <c r="I25" s="122" t="s">
        <v>1201</v>
      </c>
      <c r="J25" s="201" t="s">
        <v>4139</v>
      </c>
    </row>
    <row r="26" spans="1:10" ht="15" customHeight="1">
      <c r="A26" s="51">
        <v>21</v>
      </c>
      <c r="B26" s="201" t="s">
        <v>3999</v>
      </c>
      <c r="C26" s="131" t="s">
        <v>4181</v>
      </c>
      <c r="D26" s="201" t="s">
        <v>469</v>
      </c>
      <c r="E26" s="201" t="s">
        <v>839</v>
      </c>
      <c r="F26" s="125">
        <v>20618</v>
      </c>
      <c r="G26" s="122">
        <f t="shared" si="0"/>
        <v>2280.536362</v>
      </c>
      <c r="H26" s="122" t="s">
        <v>3927</v>
      </c>
      <c r="I26" s="122" t="s">
        <v>1201</v>
      </c>
      <c r="J26" s="201" t="s">
        <v>3926</v>
      </c>
    </row>
    <row r="27" spans="1:10" ht="15" customHeight="1">
      <c r="A27" s="51">
        <v>22</v>
      </c>
      <c r="B27" s="201" t="s">
        <v>4180</v>
      </c>
      <c r="C27" s="131" t="s">
        <v>4179</v>
      </c>
      <c r="D27" s="201" t="s">
        <v>469</v>
      </c>
      <c r="E27" s="201" t="s">
        <v>839</v>
      </c>
      <c r="F27" s="125">
        <v>20561</v>
      </c>
      <c r="G27" s="122">
        <f t="shared" si="0"/>
        <v>2274.231649</v>
      </c>
      <c r="H27" s="122" t="s">
        <v>3927</v>
      </c>
      <c r="I27" s="122" t="s">
        <v>1201</v>
      </c>
      <c r="J27" s="201" t="s">
        <v>4144</v>
      </c>
    </row>
    <row r="28" spans="1:10" ht="15" customHeight="1">
      <c r="A28" s="51">
        <v>23</v>
      </c>
      <c r="B28" s="201" t="s">
        <v>4178</v>
      </c>
      <c r="C28" s="131" t="s">
        <v>4177</v>
      </c>
      <c r="D28" s="201" t="s">
        <v>469</v>
      </c>
      <c r="E28" s="201" t="s">
        <v>839</v>
      </c>
      <c r="F28" s="125">
        <v>19872</v>
      </c>
      <c r="G28" s="122">
        <f t="shared" si="0"/>
        <v>2198.022048</v>
      </c>
      <c r="H28" s="122" t="s">
        <v>3927</v>
      </c>
      <c r="I28" s="122" t="s">
        <v>1201</v>
      </c>
      <c r="J28" s="201" t="s">
        <v>4144</v>
      </c>
    </row>
    <row r="29" spans="1:10" ht="15" customHeight="1">
      <c r="A29" s="51">
        <v>24</v>
      </c>
      <c r="B29" s="201" t="s">
        <v>4176</v>
      </c>
      <c r="C29" s="131" t="s">
        <v>4175</v>
      </c>
      <c r="D29" s="201" t="s">
        <v>469</v>
      </c>
      <c r="E29" s="201" t="s">
        <v>839</v>
      </c>
      <c r="F29" s="202">
        <v>17694</v>
      </c>
      <c r="G29" s="122">
        <f t="shared" si="0"/>
        <v>1957.115646</v>
      </c>
      <c r="H29" s="122" t="s">
        <v>3927</v>
      </c>
      <c r="I29" s="122" t="s">
        <v>1201</v>
      </c>
      <c r="J29" s="201" t="s">
        <v>3926</v>
      </c>
    </row>
    <row r="30" spans="1:10" ht="15" customHeight="1">
      <c r="A30" s="51">
        <v>25</v>
      </c>
      <c r="B30" s="201" t="s">
        <v>4174</v>
      </c>
      <c r="C30" s="131" t="s">
        <v>4173</v>
      </c>
      <c r="D30" s="201" t="s">
        <v>469</v>
      </c>
      <c r="E30" s="201" t="s">
        <v>839</v>
      </c>
      <c r="F30" s="125">
        <v>12667</v>
      </c>
      <c r="G30" s="122">
        <f t="shared" si="0"/>
        <v>1401.084203</v>
      </c>
      <c r="H30" s="122" t="s">
        <v>3927</v>
      </c>
      <c r="I30" s="122" t="s">
        <v>1201</v>
      </c>
      <c r="J30" s="201" t="s">
        <v>4139</v>
      </c>
    </row>
    <row r="31" spans="1:10" ht="15" customHeight="1">
      <c r="A31" s="51">
        <v>26</v>
      </c>
      <c r="B31" s="201" t="s">
        <v>4172</v>
      </c>
      <c r="C31" s="131" t="s">
        <v>4171</v>
      </c>
      <c r="D31" s="201" t="s">
        <v>469</v>
      </c>
      <c r="E31" s="201" t="s">
        <v>839</v>
      </c>
      <c r="F31" s="202">
        <v>11203</v>
      </c>
      <c r="G31" s="122">
        <f t="shared" si="0"/>
        <v>1239.152627</v>
      </c>
      <c r="H31" s="122" t="s">
        <v>3927</v>
      </c>
      <c r="I31" s="122" t="s">
        <v>1201</v>
      </c>
      <c r="J31" s="201" t="s">
        <v>4139</v>
      </c>
    </row>
    <row r="32" spans="1:10" ht="15" customHeight="1">
      <c r="A32" s="51">
        <v>27</v>
      </c>
      <c r="B32" s="201" t="s">
        <v>4170</v>
      </c>
      <c r="C32" s="131" t="s">
        <v>4169</v>
      </c>
      <c r="D32" s="201" t="s">
        <v>469</v>
      </c>
      <c r="E32" s="201" t="s">
        <v>839</v>
      </c>
      <c r="F32" s="125">
        <v>9951</v>
      </c>
      <c r="G32" s="122">
        <f t="shared" si="0"/>
        <v>1100.670159</v>
      </c>
      <c r="H32" s="122" t="s">
        <v>3927</v>
      </c>
      <c r="I32" s="122" t="s">
        <v>1201</v>
      </c>
      <c r="J32" s="201" t="s">
        <v>4139</v>
      </c>
    </row>
    <row r="33" spans="1:10" ht="15" customHeight="1">
      <c r="A33" s="51">
        <v>28</v>
      </c>
      <c r="B33" s="201" t="s">
        <v>4168</v>
      </c>
      <c r="C33" s="131" t="s">
        <v>4167</v>
      </c>
      <c r="D33" s="201" t="s">
        <v>469</v>
      </c>
      <c r="E33" s="201" t="s">
        <v>839</v>
      </c>
      <c r="F33" s="125">
        <v>9726</v>
      </c>
      <c r="G33" s="122">
        <f t="shared" si="0"/>
        <v>1075.783134</v>
      </c>
      <c r="H33" s="122" t="s">
        <v>3927</v>
      </c>
      <c r="I33" s="122" t="s">
        <v>1201</v>
      </c>
      <c r="J33" s="201" t="s">
        <v>4139</v>
      </c>
    </row>
    <row r="34" spans="1:10" ht="15" customHeight="1">
      <c r="A34" s="51">
        <v>29</v>
      </c>
      <c r="B34" s="201" t="s">
        <v>4166</v>
      </c>
      <c r="C34" s="131" t="s">
        <v>4165</v>
      </c>
      <c r="D34" s="201" t="s">
        <v>469</v>
      </c>
      <c r="E34" s="201" t="s">
        <v>839</v>
      </c>
      <c r="F34" s="125">
        <v>8587</v>
      </c>
      <c r="G34" s="122">
        <f t="shared" si="0"/>
        <v>949.799483</v>
      </c>
      <c r="H34" s="122" t="s">
        <v>3927</v>
      </c>
      <c r="I34" s="122" t="s">
        <v>1201</v>
      </c>
      <c r="J34" s="201" t="s">
        <v>3930</v>
      </c>
    </row>
    <row r="35" spans="1:10" ht="15" customHeight="1">
      <c r="A35" s="51">
        <v>30</v>
      </c>
      <c r="B35" s="201" t="s">
        <v>4164</v>
      </c>
      <c r="C35" s="131" t="s">
        <v>4163</v>
      </c>
      <c r="D35" s="201" t="s">
        <v>469</v>
      </c>
      <c r="E35" s="201" t="s">
        <v>839</v>
      </c>
      <c r="F35" s="125">
        <v>8396</v>
      </c>
      <c r="G35" s="122">
        <f t="shared" si="0"/>
        <v>928.673164</v>
      </c>
      <c r="H35" s="122" t="s">
        <v>3927</v>
      </c>
      <c r="I35" s="122" t="s">
        <v>1201</v>
      </c>
      <c r="J35" s="201" t="s">
        <v>3930</v>
      </c>
    </row>
    <row r="36" spans="1:10" ht="15" customHeight="1">
      <c r="A36" s="51">
        <v>31</v>
      </c>
      <c r="B36" s="201" t="s">
        <v>4162</v>
      </c>
      <c r="C36" s="131" t="s">
        <v>4161</v>
      </c>
      <c r="D36" s="201" t="s">
        <v>469</v>
      </c>
      <c r="E36" s="201" t="s">
        <v>839</v>
      </c>
      <c r="F36" s="202">
        <v>6313</v>
      </c>
      <c r="G36" s="122">
        <f t="shared" si="0"/>
        <v>698.274617</v>
      </c>
      <c r="H36" s="122" t="s">
        <v>3927</v>
      </c>
      <c r="I36" s="122" t="s">
        <v>1201</v>
      </c>
      <c r="J36" s="201" t="s">
        <v>4144</v>
      </c>
    </row>
    <row r="37" spans="1:10" ht="15" customHeight="1">
      <c r="A37" s="51">
        <v>32</v>
      </c>
      <c r="B37" s="201" t="s">
        <v>4160</v>
      </c>
      <c r="C37" s="131" t="s">
        <v>4159</v>
      </c>
      <c r="D37" s="201" t="s">
        <v>469</v>
      </c>
      <c r="E37" s="201" t="s">
        <v>839</v>
      </c>
      <c r="F37" s="202">
        <v>5695</v>
      </c>
      <c r="G37" s="122">
        <f t="shared" si="0"/>
        <v>629.918255</v>
      </c>
      <c r="H37" s="122" t="s">
        <v>3927</v>
      </c>
      <c r="I37" s="122" t="s">
        <v>1201</v>
      </c>
      <c r="J37" s="201" t="s">
        <v>4158</v>
      </c>
    </row>
    <row r="38" spans="1:10" ht="15" customHeight="1">
      <c r="A38" s="51">
        <v>33</v>
      </c>
      <c r="B38" s="201" t="s">
        <v>4157</v>
      </c>
      <c r="C38" s="131" t="s">
        <v>4156</v>
      </c>
      <c r="D38" s="201" t="s">
        <v>469</v>
      </c>
      <c r="E38" s="201" t="s">
        <v>839</v>
      </c>
      <c r="F38" s="125">
        <v>5046</v>
      </c>
      <c r="G38" s="122">
        <f t="shared" si="0"/>
        <v>558.133014</v>
      </c>
      <c r="H38" s="122" t="s">
        <v>3927</v>
      </c>
      <c r="I38" s="122" t="s">
        <v>1201</v>
      </c>
      <c r="J38" s="201" t="s">
        <v>3930</v>
      </c>
    </row>
    <row r="39" spans="1:10" ht="15" customHeight="1">
      <c r="A39" s="51">
        <v>34</v>
      </c>
      <c r="B39" s="201" t="s">
        <v>4155</v>
      </c>
      <c r="C39" s="131" t="s">
        <v>4154</v>
      </c>
      <c r="D39" s="201" t="s">
        <v>469</v>
      </c>
      <c r="E39" s="201" t="s">
        <v>839</v>
      </c>
      <c r="F39" s="125">
        <v>4488</v>
      </c>
      <c r="G39" s="122">
        <f t="shared" si="0"/>
        <v>496.413192</v>
      </c>
      <c r="H39" s="122" t="s">
        <v>3927</v>
      </c>
      <c r="I39" s="122" t="s">
        <v>1201</v>
      </c>
      <c r="J39" s="201" t="s">
        <v>4139</v>
      </c>
    </row>
    <row r="40" spans="1:10" ht="15" customHeight="1">
      <c r="A40" s="51">
        <v>35</v>
      </c>
      <c r="B40" s="201" t="s">
        <v>4153</v>
      </c>
      <c r="C40" s="131" t="s">
        <v>3951</v>
      </c>
      <c r="D40" s="201" t="s">
        <v>469</v>
      </c>
      <c r="E40" s="201" t="s">
        <v>839</v>
      </c>
      <c r="F40" s="125">
        <v>4407</v>
      </c>
      <c r="G40" s="122">
        <f t="shared" si="0"/>
        <v>487.453863</v>
      </c>
      <c r="H40" s="122" t="s">
        <v>3927</v>
      </c>
      <c r="I40" s="122" t="s">
        <v>1201</v>
      </c>
      <c r="J40" s="201" t="s">
        <v>4144</v>
      </c>
    </row>
    <row r="41" spans="1:10" ht="15" customHeight="1">
      <c r="A41" s="51">
        <v>36</v>
      </c>
      <c r="B41" s="201" t="s">
        <v>4146</v>
      </c>
      <c r="C41" s="131" t="s">
        <v>4145</v>
      </c>
      <c r="D41" s="201" t="s">
        <v>469</v>
      </c>
      <c r="E41" s="201" t="s">
        <v>839</v>
      </c>
      <c r="F41" s="202">
        <v>3409</v>
      </c>
      <c r="G41" s="122">
        <f t="shared" si="0"/>
        <v>377.066081</v>
      </c>
      <c r="H41" s="122" t="s">
        <v>3927</v>
      </c>
      <c r="I41" s="122" t="s">
        <v>1201</v>
      </c>
      <c r="J41" s="201" t="s">
        <v>4144</v>
      </c>
    </row>
    <row r="42" spans="1:10" ht="15" customHeight="1">
      <c r="A42" s="51">
        <v>37</v>
      </c>
      <c r="B42" s="201" t="s">
        <v>4143</v>
      </c>
      <c r="C42" s="131" t="s">
        <v>4142</v>
      </c>
      <c r="D42" s="201" t="s">
        <v>469</v>
      </c>
      <c r="E42" s="201" t="s">
        <v>839</v>
      </c>
      <c r="F42" s="202">
        <v>2925</v>
      </c>
      <c r="G42" s="122">
        <f t="shared" si="0"/>
        <v>323.531325</v>
      </c>
      <c r="H42" s="122" t="s">
        <v>3927</v>
      </c>
      <c r="I42" s="122" t="s">
        <v>1201</v>
      </c>
      <c r="J42" s="201" t="s">
        <v>4139</v>
      </c>
    </row>
    <row r="43" spans="1:10" ht="15" customHeight="1">
      <c r="A43" s="51">
        <v>38</v>
      </c>
      <c r="B43" s="201" t="s">
        <v>4141</v>
      </c>
      <c r="C43" s="131" t="s">
        <v>4140</v>
      </c>
      <c r="D43" s="201" t="s">
        <v>469</v>
      </c>
      <c r="E43" s="201" t="s">
        <v>839</v>
      </c>
      <c r="F43" s="125">
        <v>2373</v>
      </c>
      <c r="G43" s="122">
        <f t="shared" si="0"/>
        <v>262.475157</v>
      </c>
      <c r="H43" s="122" t="s">
        <v>3927</v>
      </c>
      <c r="I43" s="122" t="s">
        <v>1201</v>
      </c>
      <c r="J43" s="201" t="s">
        <v>4139</v>
      </c>
    </row>
    <row r="44" spans="1:10" ht="15" customHeight="1">
      <c r="A44" s="51">
        <v>39</v>
      </c>
      <c r="B44" s="201" t="s">
        <v>4138</v>
      </c>
      <c r="C44" s="131" t="s">
        <v>4137</v>
      </c>
      <c r="D44" s="201" t="s">
        <v>469</v>
      </c>
      <c r="E44" s="201" t="s">
        <v>839</v>
      </c>
      <c r="F44" s="125">
        <v>1973</v>
      </c>
      <c r="G44" s="122">
        <f t="shared" si="0"/>
        <v>218.231557</v>
      </c>
      <c r="H44" s="122" t="s">
        <v>3927</v>
      </c>
      <c r="I44" s="122" t="s">
        <v>1201</v>
      </c>
      <c r="J44" s="201" t="s">
        <v>3930</v>
      </c>
    </row>
    <row r="45" spans="1:10" ht="15" customHeight="1">
      <c r="A45" s="51">
        <v>40</v>
      </c>
      <c r="B45" s="201" t="s">
        <v>3929</v>
      </c>
      <c r="C45" s="131" t="s">
        <v>3928</v>
      </c>
      <c r="D45" s="201" t="s">
        <v>469</v>
      </c>
      <c r="E45" s="201" t="s">
        <v>839</v>
      </c>
      <c r="F45" s="125">
        <v>1295</v>
      </c>
      <c r="G45" s="122">
        <f t="shared" si="0"/>
        <v>143.238655</v>
      </c>
      <c r="H45" s="122" t="s">
        <v>3927</v>
      </c>
      <c r="I45" s="122" t="s">
        <v>1201</v>
      </c>
      <c r="J45" s="201" t="s">
        <v>3926</v>
      </c>
    </row>
    <row r="47" ht="15" customHeight="1">
      <c r="A47" s="51" t="s">
        <v>3925</v>
      </c>
    </row>
    <row r="48" ht="15" customHeight="1">
      <c r="A48" s="51" t="s">
        <v>3924</v>
      </c>
    </row>
    <row r="49" spans="1:8" ht="15" customHeight="1">
      <c r="A49" s="490"/>
      <c r="B49" s="491"/>
      <c r="C49" s="491"/>
      <c r="D49" s="491"/>
      <c r="E49" s="491"/>
      <c r="F49" s="491"/>
      <c r="G49" s="491"/>
      <c r="H49" s="491"/>
    </row>
    <row r="50" spans="1:8" ht="15" customHeight="1">
      <c r="A50" s="198"/>
      <c r="B50" s="198"/>
      <c r="C50" s="198"/>
      <c r="D50" s="198"/>
      <c r="E50" s="198"/>
      <c r="F50" s="198"/>
      <c r="G50" s="198"/>
      <c r="H50" s="198"/>
    </row>
    <row r="97" spans="1:7" ht="15" customHeight="1">
      <c r="A97" s="200"/>
      <c r="B97" s="198"/>
      <c r="C97" s="199"/>
      <c r="E97" s="198"/>
      <c r="F97" s="198"/>
      <c r="G97" s="198"/>
    </row>
    <row r="98" spans="1:7" ht="15" customHeight="1">
      <c r="A98" s="198"/>
      <c r="B98" s="198"/>
      <c r="C98" s="199"/>
      <c r="E98" s="198"/>
      <c r="F98" s="198"/>
      <c r="G98" s="198"/>
    </row>
    <row r="102" ht="15" customHeight="1">
      <c r="D102" s="198"/>
    </row>
    <row r="103" ht="15" customHeight="1">
      <c r="D103" s="198"/>
    </row>
  </sheetData>
  <sheetProtection/>
  <mergeCells count="2">
    <mergeCell ref="E1:G1"/>
    <mergeCell ref="A49:H49"/>
  </mergeCells>
  <printOp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dimension ref="A1:K76"/>
  <sheetViews>
    <sheetView zoomScalePageLayoutView="0" workbookViewId="0" topLeftCell="C39">
      <selection activeCell="K39" sqref="K39"/>
    </sheetView>
  </sheetViews>
  <sheetFormatPr defaultColWidth="10.75390625" defaultRowHeight="12.75"/>
  <cols>
    <col min="1" max="1" width="3.25390625" style="211" customWidth="1"/>
    <col min="2" max="2" width="31.25390625" style="211" customWidth="1"/>
    <col min="3" max="3" width="8.875" style="211" customWidth="1"/>
    <col min="4" max="4" width="12.375" style="211" customWidth="1"/>
    <col min="5" max="7" width="10.75390625" style="211" customWidth="1"/>
    <col min="8" max="8" width="20.375" style="211" customWidth="1"/>
    <col min="9" max="9" width="19.125" style="211" customWidth="1"/>
    <col min="10" max="10" width="13.75390625" style="211" customWidth="1"/>
    <col min="11" max="11" width="28.375" style="211" customWidth="1"/>
    <col min="12" max="16384" width="10.75390625" style="211" customWidth="1"/>
  </cols>
  <sheetData>
    <row r="1" spans="2:8" s="51" customFormat="1" ht="12.75">
      <c r="B1" s="22" t="s">
        <v>4313</v>
      </c>
      <c r="C1" s="21"/>
      <c r="D1" s="488" t="s">
        <v>202</v>
      </c>
      <c r="E1" s="488"/>
      <c r="F1" s="488"/>
      <c r="G1" s="488"/>
      <c r="H1" s="120">
        <f>1000000*SUM(G6:G70)</f>
        <v>282915336219.9999</v>
      </c>
    </row>
    <row r="2" spans="2:8" s="51" customFormat="1" ht="12.75">
      <c r="B2" s="21" t="s">
        <v>4312</v>
      </c>
      <c r="C2" s="21"/>
      <c r="D2" s="21"/>
      <c r="E2" s="21"/>
      <c r="F2" s="21"/>
      <c r="G2" s="21"/>
      <c r="H2" s="41"/>
    </row>
    <row r="3" spans="2:8" s="51" customFormat="1" ht="12.75">
      <c r="B3" s="21" t="s">
        <v>880</v>
      </c>
      <c r="C3" s="21"/>
      <c r="D3" s="135"/>
      <c r="E3" s="118">
        <v>5</v>
      </c>
      <c r="F3" s="21" t="s">
        <v>826</v>
      </c>
      <c r="G3" s="21"/>
      <c r="H3" s="41"/>
    </row>
    <row r="4" s="51" customFormat="1" ht="12.75"/>
    <row r="5" spans="1:11" s="51" customFormat="1" ht="51">
      <c r="A5" s="141"/>
      <c r="B5" s="183" t="s">
        <v>240</v>
      </c>
      <c r="C5" s="183" t="s">
        <v>241</v>
      </c>
      <c r="D5" s="183" t="s">
        <v>262</v>
      </c>
      <c r="E5" s="183" t="s">
        <v>4311</v>
      </c>
      <c r="F5" s="183" t="s">
        <v>4310</v>
      </c>
      <c r="G5" s="183" t="s">
        <v>4309</v>
      </c>
      <c r="H5" s="183" t="s">
        <v>4454</v>
      </c>
      <c r="I5" s="183" t="s">
        <v>4453</v>
      </c>
      <c r="J5" s="142" t="s">
        <v>4452</v>
      </c>
      <c r="K5" s="142" t="s">
        <v>4297</v>
      </c>
    </row>
    <row r="6" spans="1:11" ht="14.25">
      <c r="A6" s="211">
        <v>1</v>
      </c>
      <c r="B6" s="102" t="s">
        <v>4296</v>
      </c>
      <c r="C6" s="217" t="s">
        <v>4295</v>
      </c>
      <c r="D6" s="217" t="s">
        <v>4294</v>
      </c>
      <c r="E6" s="217" t="s">
        <v>4293</v>
      </c>
      <c r="F6" s="216">
        <v>605347</v>
      </c>
      <c r="G6" s="102">
        <f aca="true" t="shared" si="0" ref="G6:G37">F6*0.104852</f>
        <v>63471.843644</v>
      </c>
      <c r="H6" s="102" t="s">
        <v>80</v>
      </c>
      <c r="I6" s="102" t="s">
        <v>81</v>
      </c>
      <c r="J6" s="102" t="s">
        <v>512</v>
      </c>
      <c r="K6" s="102" t="s">
        <v>4252</v>
      </c>
    </row>
    <row r="7" spans="1:11" ht="14.25">
      <c r="A7" s="211">
        <v>2</v>
      </c>
      <c r="B7" s="37" t="s">
        <v>4292</v>
      </c>
      <c r="C7" s="214" t="s">
        <v>4291</v>
      </c>
      <c r="D7" s="214" t="s">
        <v>23</v>
      </c>
      <c r="E7" s="214" t="s">
        <v>104</v>
      </c>
      <c r="F7" s="213">
        <v>500953</v>
      </c>
      <c r="G7" s="52">
        <f t="shared" si="0"/>
        <v>52525.923956</v>
      </c>
      <c r="H7" s="52" t="s">
        <v>101</v>
      </c>
      <c r="I7" s="52" t="s">
        <v>38</v>
      </c>
      <c r="J7" s="52" t="s">
        <v>512</v>
      </c>
      <c r="K7" s="52" t="s">
        <v>4252</v>
      </c>
    </row>
    <row r="8" spans="1:11" ht="14.25">
      <c r="A8" s="211">
        <v>3</v>
      </c>
      <c r="B8" s="37" t="s">
        <v>4289</v>
      </c>
      <c r="C8" s="214" t="s">
        <v>4290</v>
      </c>
      <c r="D8" s="214" t="s">
        <v>23</v>
      </c>
      <c r="E8" s="218" t="s">
        <v>839</v>
      </c>
      <c r="F8" s="213">
        <v>236839</v>
      </c>
      <c r="G8" s="52">
        <f t="shared" si="0"/>
        <v>24833.042828</v>
      </c>
      <c r="H8" s="52" t="s">
        <v>101</v>
      </c>
      <c r="I8" s="52" t="s">
        <v>38</v>
      </c>
      <c r="J8" s="52" t="s">
        <v>515</v>
      </c>
      <c r="K8" s="52" t="s">
        <v>4315</v>
      </c>
    </row>
    <row r="9" spans="1:11" ht="14.25">
      <c r="A9" s="215">
        <v>4</v>
      </c>
      <c r="B9" s="37" t="s">
        <v>4289</v>
      </c>
      <c r="C9" s="214" t="s">
        <v>4288</v>
      </c>
      <c r="D9" s="214" t="s">
        <v>23</v>
      </c>
      <c r="E9" s="218" t="s">
        <v>839</v>
      </c>
      <c r="F9" s="213">
        <v>236839</v>
      </c>
      <c r="G9" s="52">
        <f t="shared" si="0"/>
        <v>24833.042828</v>
      </c>
      <c r="H9" s="52" t="s">
        <v>101</v>
      </c>
      <c r="I9" s="52" t="s">
        <v>38</v>
      </c>
      <c r="J9" s="52" t="s">
        <v>515</v>
      </c>
      <c r="K9" s="52" t="s">
        <v>4315</v>
      </c>
    </row>
    <row r="10" spans="1:11" ht="14.25">
      <c r="A10" s="215">
        <v>5</v>
      </c>
      <c r="B10" s="37" t="s">
        <v>4287</v>
      </c>
      <c r="C10" s="214" t="s">
        <v>4286</v>
      </c>
      <c r="D10" s="214" t="s">
        <v>23</v>
      </c>
      <c r="E10" s="214" t="s">
        <v>17</v>
      </c>
      <c r="F10" s="213">
        <v>179633</v>
      </c>
      <c r="G10" s="52">
        <f t="shared" si="0"/>
        <v>18834.879316</v>
      </c>
      <c r="H10" s="52" t="s">
        <v>4201</v>
      </c>
      <c r="I10" s="52" t="s">
        <v>4285</v>
      </c>
      <c r="J10" s="52" t="s">
        <v>4200</v>
      </c>
      <c r="K10" s="52" t="s">
        <v>4199</v>
      </c>
    </row>
    <row r="11" spans="1:11" ht="14.25">
      <c r="A11" s="215">
        <v>6</v>
      </c>
      <c r="B11" s="37" t="s">
        <v>4284</v>
      </c>
      <c r="C11" s="214" t="s">
        <v>4283</v>
      </c>
      <c r="D11" s="214" t="s">
        <v>4196</v>
      </c>
      <c r="E11" s="214" t="s">
        <v>4366</v>
      </c>
      <c r="F11" s="213">
        <v>149126</v>
      </c>
      <c r="G11" s="52">
        <f t="shared" si="0"/>
        <v>15636.159352</v>
      </c>
      <c r="H11" s="52" t="s">
        <v>101</v>
      </c>
      <c r="I11" s="37" t="s">
        <v>1201</v>
      </c>
      <c r="J11" s="52" t="s">
        <v>512</v>
      </c>
      <c r="K11" s="52" t="s">
        <v>4128</v>
      </c>
    </row>
    <row r="12" spans="1:11" ht="14.25">
      <c r="A12" s="215">
        <v>7</v>
      </c>
      <c r="B12" s="102" t="s">
        <v>4282</v>
      </c>
      <c r="C12" s="217" t="s">
        <v>99</v>
      </c>
      <c r="D12" s="217" t="s">
        <v>23</v>
      </c>
      <c r="E12" s="217" t="s">
        <v>17</v>
      </c>
      <c r="F12" s="216">
        <v>129632</v>
      </c>
      <c r="G12" s="102">
        <f t="shared" si="0"/>
        <v>13592.174464</v>
      </c>
      <c r="H12" s="102" t="s">
        <v>4115</v>
      </c>
      <c r="I12" s="102" t="s">
        <v>82</v>
      </c>
      <c r="J12" s="102" t="s">
        <v>512</v>
      </c>
      <c r="K12" s="102" t="s">
        <v>4252</v>
      </c>
    </row>
    <row r="13" spans="1:11" ht="14.25">
      <c r="A13" s="215">
        <v>8</v>
      </c>
      <c r="B13" s="37" t="s">
        <v>4281</v>
      </c>
      <c r="C13" s="214" t="s">
        <v>4280</v>
      </c>
      <c r="D13" s="214" t="s">
        <v>23</v>
      </c>
      <c r="E13" s="214" t="s">
        <v>17</v>
      </c>
      <c r="F13" s="213">
        <v>127606</v>
      </c>
      <c r="G13" s="52">
        <f t="shared" si="0"/>
        <v>13379.744312</v>
      </c>
      <c r="H13" s="52" t="s">
        <v>4279</v>
      </c>
      <c r="I13" s="37" t="s">
        <v>1201</v>
      </c>
      <c r="J13" s="52" t="s">
        <v>4278</v>
      </c>
      <c r="K13" s="52" t="s">
        <v>4277</v>
      </c>
    </row>
    <row r="14" spans="1:11" ht="14.25">
      <c r="A14" s="211">
        <v>9</v>
      </c>
      <c r="B14" s="37" t="s">
        <v>4276</v>
      </c>
      <c r="C14" s="214" t="s">
        <v>4275</v>
      </c>
      <c r="D14" s="214" t="s">
        <v>4274</v>
      </c>
      <c r="E14" s="214" t="s">
        <v>4273</v>
      </c>
      <c r="F14" s="213">
        <v>89559</v>
      </c>
      <c r="G14" s="52">
        <f t="shared" si="0"/>
        <v>9390.440268</v>
      </c>
      <c r="H14" s="52" t="s">
        <v>101</v>
      </c>
      <c r="I14" s="52" t="s">
        <v>38</v>
      </c>
      <c r="J14" s="52" t="s">
        <v>512</v>
      </c>
      <c r="K14" s="52" t="s">
        <v>4252</v>
      </c>
    </row>
    <row r="15" spans="1:11" ht="14.25">
      <c r="A15" s="211">
        <v>10</v>
      </c>
      <c r="B15" s="37" t="s">
        <v>4272</v>
      </c>
      <c r="C15" s="214" t="s">
        <v>4271</v>
      </c>
      <c r="D15" s="214" t="s">
        <v>23</v>
      </c>
      <c r="E15" s="214" t="s">
        <v>17</v>
      </c>
      <c r="F15" s="213">
        <v>54008</v>
      </c>
      <c r="G15" s="52">
        <f t="shared" si="0"/>
        <v>5662.846816</v>
      </c>
      <c r="H15" s="52" t="s">
        <v>101</v>
      </c>
      <c r="I15" s="52" t="s">
        <v>38</v>
      </c>
      <c r="J15" s="52" t="s">
        <v>512</v>
      </c>
      <c r="K15" s="52" t="s">
        <v>4252</v>
      </c>
    </row>
    <row r="16" spans="1:11" ht="14.25">
      <c r="A16" s="211">
        <v>11</v>
      </c>
      <c r="B16" s="37" t="s">
        <v>4270</v>
      </c>
      <c r="C16" s="214" t="s">
        <v>4269</v>
      </c>
      <c r="D16" s="214" t="s">
        <v>23</v>
      </c>
      <c r="E16" s="214" t="s">
        <v>17</v>
      </c>
      <c r="F16" s="213">
        <v>44503</v>
      </c>
      <c r="G16" s="52">
        <f t="shared" si="0"/>
        <v>4666.228556</v>
      </c>
      <c r="H16" s="52" t="s">
        <v>101</v>
      </c>
      <c r="I16" s="52" t="s">
        <v>4115</v>
      </c>
      <c r="J16" s="52" t="s">
        <v>512</v>
      </c>
      <c r="K16" s="52" t="s">
        <v>4252</v>
      </c>
    </row>
    <row r="17" spans="1:11" ht="14.25">
      <c r="A17" s="215">
        <v>12</v>
      </c>
      <c r="B17" s="37" t="s">
        <v>4268</v>
      </c>
      <c r="C17" s="214" t="s">
        <v>1835</v>
      </c>
      <c r="D17" s="214" t="s">
        <v>23</v>
      </c>
      <c r="E17" s="218" t="s">
        <v>605</v>
      </c>
      <c r="F17" s="213">
        <v>43749</v>
      </c>
      <c r="G17" s="52">
        <f t="shared" si="0"/>
        <v>4587.170148</v>
      </c>
      <c r="H17" s="52" t="s">
        <v>4332</v>
      </c>
      <c r="I17" s="52" t="s">
        <v>4331</v>
      </c>
      <c r="J17" s="52" t="s">
        <v>4330</v>
      </c>
      <c r="K17" s="52" t="s">
        <v>4329</v>
      </c>
    </row>
    <row r="18" spans="1:11" ht="14.25">
      <c r="A18" s="215">
        <v>13</v>
      </c>
      <c r="B18" s="37" t="s">
        <v>4267</v>
      </c>
      <c r="C18" s="214" t="s">
        <v>4266</v>
      </c>
      <c r="D18" s="214" t="s">
        <v>23</v>
      </c>
      <c r="E18" s="214" t="s">
        <v>104</v>
      </c>
      <c r="F18" s="213">
        <v>42542</v>
      </c>
      <c r="G18" s="52">
        <f t="shared" si="0"/>
        <v>4460.613784</v>
      </c>
      <c r="H18" s="52" t="s">
        <v>4265</v>
      </c>
      <c r="I18" s="37" t="s">
        <v>1201</v>
      </c>
      <c r="J18" s="52" t="s">
        <v>4264</v>
      </c>
      <c r="K18" s="52" t="s">
        <v>4244</v>
      </c>
    </row>
    <row r="19" spans="1:11" ht="14.25">
      <c r="A19" s="215">
        <v>14</v>
      </c>
      <c r="B19" s="102" t="s">
        <v>4243</v>
      </c>
      <c r="C19" s="217" t="s">
        <v>4242</v>
      </c>
      <c r="D19" s="217" t="s">
        <v>4241</v>
      </c>
      <c r="E19" s="217" t="s">
        <v>4240</v>
      </c>
      <c r="F19" s="216">
        <v>40029</v>
      </c>
      <c r="G19" s="102">
        <f t="shared" si="0"/>
        <v>4197.120708</v>
      </c>
      <c r="H19" s="102" t="s">
        <v>101</v>
      </c>
      <c r="I19" s="102" t="s">
        <v>85</v>
      </c>
      <c r="J19" s="102" t="s">
        <v>512</v>
      </c>
      <c r="K19" s="102" t="s">
        <v>4128</v>
      </c>
    </row>
    <row r="20" spans="1:11" ht="14.25">
      <c r="A20" s="215">
        <v>15</v>
      </c>
      <c r="B20" s="37" t="s">
        <v>4239</v>
      </c>
      <c r="C20" s="214" t="s">
        <v>4238</v>
      </c>
      <c r="D20" s="214" t="s">
        <v>23</v>
      </c>
      <c r="E20" s="214" t="s">
        <v>17</v>
      </c>
      <c r="F20" s="213">
        <v>34821</v>
      </c>
      <c r="G20" s="52">
        <f t="shared" si="0"/>
        <v>3651.051492</v>
      </c>
      <c r="H20" s="52" t="s">
        <v>4237</v>
      </c>
      <c r="I20" s="37" t="s">
        <v>1201</v>
      </c>
      <c r="J20" s="52" t="s">
        <v>4236</v>
      </c>
      <c r="K20" s="52" t="s">
        <v>4235</v>
      </c>
    </row>
    <row r="21" spans="1:11" ht="14.25">
      <c r="A21" s="215">
        <v>16</v>
      </c>
      <c r="B21" s="37" t="s">
        <v>4234</v>
      </c>
      <c r="C21" s="214" t="s">
        <v>4233</v>
      </c>
      <c r="D21" s="214" t="s">
        <v>4232</v>
      </c>
      <c r="E21" s="214" t="s">
        <v>4231</v>
      </c>
      <c r="F21" s="213">
        <v>28759</v>
      </c>
      <c r="G21" s="52">
        <f t="shared" si="0"/>
        <v>3015.4386680000002</v>
      </c>
      <c r="H21" s="52" t="s">
        <v>101</v>
      </c>
      <c r="I21" s="52" t="s">
        <v>38</v>
      </c>
      <c r="J21" s="52" t="s">
        <v>512</v>
      </c>
      <c r="K21" s="52" t="s">
        <v>4252</v>
      </c>
    </row>
    <row r="22" spans="1:11" ht="14.25">
      <c r="A22" s="211">
        <v>17</v>
      </c>
      <c r="B22" s="37" t="s">
        <v>4230</v>
      </c>
      <c r="C22" s="214" t="s">
        <v>4229</v>
      </c>
      <c r="D22" s="214" t="s">
        <v>23</v>
      </c>
      <c r="E22" s="214" t="s">
        <v>104</v>
      </c>
      <c r="F22" s="213">
        <v>21348</v>
      </c>
      <c r="G22" s="52">
        <f t="shared" si="0"/>
        <v>2238.380496</v>
      </c>
      <c r="H22" s="52" t="s">
        <v>4228</v>
      </c>
      <c r="I22" s="52" t="s">
        <v>4371</v>
      </c>
      <c r="J22" s="52" t="s">
        <v>512</v>
      </c>
      <c r="K22" s="52" t="s">
        <v>4252</v>
      </c>
    </row>
    <row r="23" spans="1:11" ht="14.25">
      <c r="A23" s="211">
        <v>18</v>
      </c>
      <c r="B23" s="37" t="s">
        <v>4370</v>
      </c>
      <c r="C23" s="214" t="s">
        <v>4369</v>
      </c>
      <c r="D23" s="214" t="s">
        <v>23</v>
      </c>
      <c r="E23" s="214" t="s">
        <v>17</v>
      </c>
      <c r="F23" s="213">
        <v>17521</v>
      </c>
      <c r="G23" s="52">
        <f t="shared" si="0"/>
        <v>1837.1118920000001</v>
      </c>
      <c r="H23" s="52" t="s">
        <v>4201</v>
      </c>
      <c r="I23" s="37" t="s">
        <v>1201</v>
      </c>
      <c r="J23" s="52" t="s">
        <v>4200</v>
      </c>
      <c r="K23" s="52" t="s">
        <v>4199</v>
      </c>
    </row>
    <row r="24" spans="1:11" ht="14.25">
      <c r="A24" s="211">
        <v>19</v>
      </c>
      <c r="B24" s="37" t="s">
        <v>4368</v>
      </c>
      <c r="C24" s="214" t="s">
        <v>4367</v>
      </c>
      <c r="D24" s="214" t="s">
        <v>4196</v>
      </c>
      <c r="E24" s="214" t="s">
        <v>4366</v>
      </c>
      <c r="F24" s="213">
        <v>10316</v>
      </c>
      <c r="G24" s="52">
        <f t="shared" si="0"/>
        <v>1081.6532320000001</v>
      </c>
      <c r="H24" s="37" t="s">
        <v>877</v>
      </c>
      <c r="I24" s="37" t="s">
        <v>1201</v>
      </c>
      <c r="J24" s="52" t="s">
        <v>512</v>
      </c>
      <c r="K24" s="52" t="s">
        <v>4252</v>
      </c>
    </row>
    <row r="25" spans="1:11" ht="14.25">
      <c r="A25" s="215">
        <v>20</v>
      </c>
      <c r="B25" s="37" t="s">
        <v>4365</v>
      </c>
      <c r="C25" s="214" t="s">
        <v>1218</v>
      </c>
      <c r="D25" s="214" t="s">
        <v>23</v>
      </c>
      <c r="E25" s="218" t="s">
        <v>605</v>
      </c>
      <c r="F25" s="213">
        <v>10170</v>
      </c>
      <c r="G25" s="52">
        <f t="shared" si="0"/>
        <v>1066.34484</v>
      </c>
      <c r="H25" s="52" t="s">
        <v>234</v>
      </c>
      <c r="I25" s="52" t="s">
        <v>101</v>
      </c>
      <c r="J25" s="52" t="s">
        <v>512</v>
      </c>
      <c r="K25" s="52" t="s">
        <v>4252</v>
      </c>
    </row>
    <row r="26" spans="1:11" ht="14.25">
      <c r="A26" s="215">
        <v>21</v>
      </c>
      <c r="B26" s="37" t="s">
        <v>4364</v>
      </c>
      <c r="C26" s="214" t="s">
        <v>4218</v>
      </c>
      <c r="D26" s="214" t="s">
        <v>23</v>
      </c>
      <c r="E26" s="214" t="s">
        <v>17</v>
      </c>
      <c r="F26" s="213">
        <v>9320</v>
      </c>
      <c r="G26" s="52">
        <f t="shared" si="0"/>
        <v>977.22064</v>
      </c>
      <c r="H26" s="52" t="s">
        <v>101</v>
      </c>
      <c r="I26" s="37" t="s">
        <v>1201</v>
      </c>
      <c r="J26" s="52" t="s">
        <v>512</v>
      </c>
      <c r="K26" s="52" t="s">
        <v>4128</v>
      </c>
    </row>
    <row r="27" spans="1:11" ht="14.25">
      <c r="A27" s="215">
        <v>22</v>
      </c>
      <c r="B27" s="37" t="s">
        <v>4217</v>
      </c>
      <c r="C27" s="214" t="s">
        <v>4216</v>
      </c>
      <c r="D27" s="214" t="s">
        <v>23</v>
      </c>
      <c r="E27" s="214" t="s">
        <v>17</v>
      </c>
      <c r="F27" s="213">
        <v>8781</v>
      </c>
      <c r="G27" s="52">
        <f t="shared" si="0"/>
        <v>920.705412</v>
      </c>
      <c r="H27" s="52" t="s">
        <v>101</v>
      </c>
      <c r="I27" s="37" t="s">
        <v>1201</v>
      </c>
      <c r="J27" s="52" t="s">
        <v>512</v>
      </c>
      <c r="K27" s="52" t="s">
        <v>4252</v>
      </c>
    </row>
    <row r="28" spans="1:11" ht="14.25">
      <c r="A28" s="215">
        <v>23</v>
      </c>
      <c r="B28" s="37" t="s">
        <v>4215</v>
      </c>
      <c r="C28" s="214" t="s">
        <v>4214</v>
      </c>
      <c r="D28" s="214" t="s">
        <v>23</v>
      </c>
      <c r="E28" s="214" t="s">
        <v>17</v>
      </c>
      <c r="F28" s="213">
        <v>8435</v>
      </c>
      <c r="G28" s="52">
        <f t="shared" si="0"/>
        <v>884.42662</v>
      </c>
      <c r="H28" s="52" t="s">
        <v>101</v>
      </c>
      <c r="I28" s="37" t="s">
        <v>1201</v>
      </c>
      <c r="J28" s="52" t="s">
        <v>512</v>
      </c>
      <c r="K28" s="52" t="s">
        <v>4252</v>
      </c>
    </row>
    <row r="29" spans="1:11" ht="14.25">
      <c r="A29" s="215">
        <v>24</v>
      </c>
      <c r="B29" s="37" t="s">
        <v>4213</v>
      </c>
      <c r="C29" s="214" t="s">
        <v>1327</v>
      </c>
      <c r="D29" s="214" t="s">
        <v>23</v>
      </c>
      <c r="E29" s="214" t="s">
        <v>17</v>
      </c>
      <c r="F29" s="213">
        <v>7903</v>
      </c>
      <c r="G29" s="52">
        <f t="shared" si="0"/>
        <v>828.645356</v>
      </c>
      <c r="H29" s="52" t="s">
        <v>234</v>
      </c>
      <c r="I29" s="52" t="s">
        <v>101</v>
      </c>
      <c r="J29" s="52" t="s">
        <v>512</v>
      </c>
      <c r="K29" s="52" t="s">
        <v>4252</v>
      </c>
    </row>
    <row r="30" spans="1:11" ht="14.25">
      <c r="A30" s="211">
        <v>25</v>
      </c>
      <c r="B30" s="37" t="s">
        <v>4212</v>
      </c>
      <c r="C30" s="214" t="s">
        <v>4211</v>
      </c>
      <c r="D30" s="214" t="s">
        <v>23</v>
      </c>
      <c r="E30" s="214" t="s">
        <v>17</v>
      </c>
      <c r="F30" s="213">
        <v>6566</v>
      </c>
      <c r="G30" s="52">
        <f t="shared" si="0"/>
        <v>688.458232</v>
      </c>
      <c r="H30" s="52" t="s">
        <v>101</v>
      </c>
      <c r="I30" s="37" t="s">
        <v>1201</v>
      </c>
      <c r="J30" s="52" t="s">
        <v>512</v>
      </c>
      <c r="K30" s="52" t="s">
        <v>4128</v>
      </c>
    </row>
    <row r="31" spans="1:11" ht="14.25">
      <c r="A31" s="211">
        <v>26</v>
      </c>
      <c r="B31" s="37" t="s">
        <v>4210</v>
      </c>
      <c r="C31" s="214" t="s">
        <v>4209</v>
      </c>
      <c r="D31" s="214" t="s">
        <v>23</v>
      </c>
      <c r="E31" s="214" t="s">
        <v>4208</v>
      </c>
      <c r="F31" s="213">
        <v>5793</v>
      </c>
      <c r="G31" s="52">
        <f t="shared" si="0"/>
        <v>607.407636</v>
      </c>
      <c r="H31" s="52" t="s">
        <v>101</v>
      </c>
      <c r="I31" s="52" t="s">
        <v>4207</v>
      </c>
      <c r="J31" s="52" t="s">
        <v>515</v>
      </c>
      <c r="K31" s="52" t="s">
        <v>4315</v>
      </c>
    </row>
    <row r="32" spans="1:11" ht="14.25">
      <c r="A32" s="211">
        <v>27</v>
      </c>
      <c r="B32" s="37" t="s">
        <v>4206</v>
      </c>
      <c r="C32" s="214" t="s">
        <v>4205</v>
      </c>
      <c r="D32" s="214" t="s">
        <v>23</v>
      </c>
      <c r="E32" s="214" t="s">
        <v>17</v>
      </c>
      <c r="F32" s="213">
        <v>5673</v>
      </c>
      <c r="G32" s="52">
        <f t="shared" si="0"/>
        <v>594.825396</v>
      </c>
      <c r="H32" s="52" t="s">
        <v>101</v>
      </c>
      <c r="I32" s="37" t="s">
        <v>1201</v>
      </c>
      <c r="J32" s="52" t="s">
        <v>512</v>
      </c>
      <c r="K32" s="52" t="s">
        <v>4252</v>
      </c>
    </row>
    <row r="33" spans="1:11" ht="14.25">
      <c r="A33" s="215">
        <v>28</v>
      </c>
      <c r="B33" s="37" t="s">
        <v>4204</v>
      </c>
      <c r="C33" s="214" t="s">
        <v>4203</v>
      </c>
      <c r="D33" s="214" t="s">
        <v>23</v>
      </c>
      <c r="E33" s="214" t="s">
        <v>1113</v>
      </c>
      <c r="F33" s="213">
        <v>5549</v>
      </c>
      <c r="G33" s="52">
        <f t="shared" si="0"/>
        <v>581.823748</v>
      </c>
      <c r="H33" s="52" t="s">
        <v>4202</v>
      </c>
      <c r="I33" s="52" t="s">
        <v>4201</v>
      </c>
      <c r="J33" s="52" t="s">
        <v>4200</v>
      </c>
      <c r="K33" s="52" t="s">
        <v>4199</v>
      </c>
    </row>
    <row r="34" spans="1:11" ht="14.25">
      <c r="A34" s="215">
        <v>29</v>
      </c>
      <c r="B34" s="37" t="s">
        <v>4198</v>
      </c>
      <c r="C34" s="214" t="s">
        <v>4197</v>
      </c>
      <c r="D34" s="214" t="s">
        <v>4196</v>
      </c>
      <c r="E34" s="214" t="s">
        <v>4195</v>
      </c>
      <c r="F34" s="213">
        <v>4498</v>
      </c>
      <c r="G34" s="52">
        <f t="shared" si="0"/>
        <v>471.624296</v>
      </c>
      <c r="H34" s="37" t="s">
        <v>877</v>
      </c>
      <c r="I34" s="37" t="s">
        <v>1201</v>
      </c>
      <c r="J34" s="52" t="s">
        <v>4194</v>
      </c>
      <c r="K34" s="52" t="s">
        <v>4193</v>
      </c>
    </row>
    <row r="35" spans="1:11" ht="14.25">
      <c r="A35" s="215">
        <v>30</v>
      </c>
      <c r="B35" s="37" t="s">
        <v>4192</v>
      </c>
      <c r="C35" s="214" t="s">
        <v>4191</v>
      </c>
      <c r="D35" s="214" t="s">
        <v>4190</v>
      </c>
      <c r="E35" s="214" t="s">
        <v>4189</v>
      </c>
      <c r="F35" s="213">
        <v>3888</v>
      </c>
      <c r="G35" s="52">
        <f t="shared" si="0"/>
        <v>407.664576</v>
      </c>
      <c r="H35" s="52" t="s">
        <v>101</v>
      </c>
      <c r="I35" s="37" t="s">
        <v>1201</v>
      </c>
      <c r="J35" s="52" t="s">
        <v>512</v>
      </c>
      <c r="K35" s="52" t="s">
        <v>4252</v>
      </c>
    </row>
    <row r="36" spans="1:11" ht="14.25">
      <c r="A36" s="215">
        <v>31</v>
      </c>
      <c r="B36" s="37" t="s">
        <v>4188</v>
      </c>
      <c r="C36" s="214" t="s">
        <v>4187</v>
      </c>
      <c r="D36" s="214" t="s">
        <v>23</v>
      </c>
      <c r="E36" s="214" t="s">
        <v>17</v>
      </c>
      <c r="F36" s="213">
        <v>2477</v>
      </c>
      <c r="G36" s="52">
        <f t="shared" si="0"/>
        <v>259.718404</v>
      </c>
      <c r="H36" s="52" t="s">
        <v>101</v>
      </c>
      <c r="I36" s="37" t="s">
        <v>1201</v>
      </c>
      <c r="J36" s="52" t="s">
        <v>4186</v>
      </c>
      <c r="K36" s="52" t="s">
        <v>4185</v>
      </c>
    </row>
    <row r="37" spans="1:11" ht="14.25">
      <c r="A37" s="215">
        <v>32</v>
      </c>
      <c r="B37" s="37" t="s">
        <v>4184</v>
      </c>
      <c r="C37" s="214" t="s">
        <v>4183</v>
      </c>
      <c r="D37" s="214" t="s">
        <v>4182</v>
      </c>
      <c r="E37" s="214" t="s">
        <v>4340</v>
      </c>
      <c r="F37" s="213">
        <v>2018</v>
      </c>
      <c r="G37" s="52">
        <f t="shared" si="0"/>
        <v>211.591336</v>
      </c>
      <c r="H37" s="52" t="s">
        <v>4339</v>
      </c>
      <c r="I37" s="52" t="s">
        <v>1114</v>
      </c>
      <c r="J37" s="52" t="s">
        <v>4338</v>
      </c>
      <c r="K37" s="52" t="s">
        <v>4337</v>
      </c>
    </row>
    <row r="38" spans="1:11" ht="14.25">
      <c r="A38" s="211">
        <v>33</v>
      </c>
      <c r="B38" s="37" t="s">
        <v>4336</v>
      </c>
      <c r="C38" s="214" t="s">
        <v>4335</v>
      </c>
      <c r="D38" s="214" t="s">
        <v>4334</v>
      </c>
      <c r="E38" s="214" t="s">
        <v>4333</v>
      </c>
      <c r="F38" s="213">
        <v>1917</v>
      </c>
      <c r="G38" s="52">
        <f aca="true" t="shared" si="1" ref="G38:G69">F38*0.104852</f>
        <v>201.001284</v>
      </c>
      <c r="H38" s="52" t="s">
        <v>4332</v>
      </c>
      <c r="I38" s="52" t="s">
        <v>4331</v>
      </c>
      <c r="J38" s="52" t="s">
        <v>4330</v>
      </c>
      <c r="K38" s="52" t="s">
        <v>4329</v>
      </c>
    </row>
    <row r="39" spans="1:11" ht="14.25">
      <c r="A39" s="211">
        <v>34</v>
      </c>
      <c r="B39" s="37" t="s">
        <v>4328</v>
      </c>
      <c r="C39" s="214" t="s">
        <v>2106</v>
      </c>
      <c r="D39" s="214" t="s">
        <v>23</v>
      </c>
      <c r="E39" s="214" t="s">
        <v>17</v>
      </c>
      <c r="F39" s="213">
        <v>1880</v>
      </c>
      <c r="G39" s="52">
        <f t="shared" si="1"/>
        <v>197.12176</v>
      </c>
      <c r="H39" s="52" t="s">
        <v>101</v>
      </c>
      <c r="I39" s="37" t="s">
        <v>1201</v>
      </c>
      <c r="J39" s="52" t="s">
        <v>512</v>
      </c>
      <c r="K39" s="52" t="s">
        <v>4252</v>
      </c>
    </row>
    <row r="40" spans="1:11" ht="14.25">
      <c r="A40" s="211">
        <v>35</v>
      </c>
      <c r="B40" s="37" t="s">
        <v>4327</v>
      </c>
      <c r="C40" s="214" t="s">
        <v>4326</v>
      </c>
      <c r="D40" s="214" t="s">
        <v>23</v>
      </c>
      <c r="E40" s="214" t="s">
        <v>17</v>
      </c>
      <c r="F40" s="213">
        <v>1859</v>
      </c>
      <c r="G40" s="52">
        <f t="shared" si="1"/>
        <v>194.919868</v>
      </c>
      <c r="H40" s="52" t="s">
        <v>101</v>
      </c>
      <c r="I40" s="37" t="s">
        <v>1201</v>
      </c>
      <c r="J40" s="52" t="s">
        <v>512</v>
      </c>
      <c r="K40" s="52" t="s">
        <v>4252</v>
      </c>
    </row>
    <row r="41" spans="1:11" ht="14.25">
      <c r="A41" s="215">
        <v>36</v>
      </c>
      <c r="B41" s="37" t="s">
        <v>4325</v>
      </c>
      <c r="C41" s="214" t="s">
        <v>4324</v>
      </c>
      <c r="D41" s="214" t="s">
        <v>23</v>
      </c>
      <c r="E41" s="214" t="s">
        <v>17</v>
      </c>
      <c r="F41" s="213">
        <v>1800</v>
      </c>
      <c r="G41" s="52">
        <f t="shared" si="1"/>
        <v>188.7336</v>
      </c>
      <c r="H41" s="37" t="s">
        <v>877</v>
      </c>
      <c r="I41" s="37" t="s">
        <v>1201</v>
      </c>
      <c r="J41" s="52" t="s">
        <v>512</v>
      </c>
      <c r="K41" s="52" t="s">
        <v>4252</v>
      </c>
    </row>
    <row r="42" spans="1:11" ht="14.25">
      <c r="A42" s="215">
        <v>37</v>
      </c>
      <c r="B42" s="37" t="s">
        <v>4323</v>
      </c>
      <c r="C42" s="214" t="s">
        <v>4322</v>
      </c>
      <c r="D42" s="214" t="s">
        <v>23</v>
      </c>
      <c r="E42" s="214" t="s">
        <v>104</v>
      </c>
      <c r="F42" s="213">
        <v>1728</v>
      </c>
      <c r="G42" s="52">
        <f t="shared" si="1"/>
        <v>181.184256</v>
      </c>
      <c r="H42" s="52" t="s">
        <v>4115</v>
      </c>
      <c r="I42" s="52" t="s">
        <v>101</v>
      </c>
      <c r="J42" s="52" t="s">
        <v>512</v>
      </c>
      <c r="K42" s="52" t="s">
        <v>4252</v>
      </c>
    </row>
    <row r="43" spans="1:11" ht="14.25">
      <c r="A43" s="215">
        <v>38</v>
      </c>
      <c r="B43" s="37" t="s">
        <v>4321</v>
      </c>
      <c r="C43" s="214" t="s">
        <v>4320</v>
      </c>
      <c r="D43" s="214" t="s">
        <v>23</v>
      </c>
      <c r="E43" s="214" t="s">
        <v>17</v>
      </c>
      <c r="F43" s="213">
        <v>1701</v>
      </c>
      <c r="G43" s="52">
        <f t="shared" si="1"/>
        <v>178.353252</v>
      </c>
      <c r="H43" s="52" t="s">
        <v>101</v>
      </c>
      <c r="I43" s="37" t="s">
        <v>1201</v>
      </c>
      <c r="J43" s="52" t="s">
        <v>512</v>
      </c>
      <c r="K43" s="52" t="s">
        <v>4252</v>
      </c>
    </row>
    <row r="44" spans="1:11" ht="14.25">
      <c r="A44" s="215">
        <v>39</v>
      </c>
      <c r="B44" s="37" t="s">
        <v>1050</v>
      </c>
      <c r="C44" s="214" t="s">
        <v>4319</v>
      </c>
      <c r="D44" s="214" t="s">
        <v>23</v>
      </c>
      <c r="E44" s="214" t="s">
        <v>362</v>
      </c>
      <c r="F44" s="213">
        <v>1365</v>
      </c>
      <c r="G44" s="52">
        <f t="shared" si="1"/>
        <v>143.12298</v>
      </c>
      <c r="H44" s="52" t="s">
        <v>101</v>
      </c>
      <c r="I44" s="37" t="s">
        <v>1201</v>
      </c>
      <c r="J44" s="52" t="s">
        <v>512</v>
      </c>
      <c r="K44" s="52" t="s">
        <v>4128</v>
      </c>
    </row>
    <row r="45" spans="1:11" ht="14.25">
      <c r="A45" s="215">
        <v>40</v>
      </c>
      <c r="B45" s="102" t="s">
        <v>4318</v>
      </c>
      <c r="C45" s="217" t="s">
        <v>103</v>
      </c>
      <c r="D45" s="217" t="s">
        <v>23</v>
      </c>
      <c r="E45" s="217" t="s">
        <v>17</v>
      </c>
      <c r="F45" s="216">
        <v>1305</v>
      </c>
      <c r="G45" s="102">
        <f t="shared" si="1"/>
        <v>136.83186</v>
      </c>
      <c r="H45" s="102" t="s">
        <v>101</v>
      </c>
      <c r="I45" s="102" t="s">
        <v>78</v>
      </c>
      <c r="J45" s="102" t="s">
        <v>512</v>
      </c>
      <c r="K45" s="102" t="s">
        <v>4252</v>
      </c>
    </row>
    <row r="46" spans="1:11" ht="14.25">
      <c r="A46" s="211">
        <v>41</v>
      </c>
      <c r="B46" s="37" t="s">
        <v>4317</v>
      </c>
      <c r="C46" s="214" t="s">
        <v>4316</v>
      </c>
      <c r="D46" s="214" t="s">
        <v>23</v>
      </c>
      <c r="E46" s="218" t="s">
        <v>839</v>
      </c>
      <c r="F46" s="213">
        <v>1280</v>
      </c>
      <c r="G46" s="52">
        <f t="shared" si="1"/>
        <v>134.21056</v>
      </c>
      <c r="H46" s="52" t="s">
        <v>101</v>
      </c>
      <c r="I46" s="52" t="s">
        <v>38</v>
      </c>
      <c r="J46" s="52" t="s">
        <v>515</v>
      </c>
      <c r="K46" s="52" t="s">
        <v>4315</v>
      </c>
    </row>
    <row r="47" spans="1:11" ht="14.25">
      <c r="A47" s="211">
        <v>42</v>
      </c>
      <c r="B47" s="37" t="s">
        <v>4152</v>
      </c>
      <c r="C47" s="214" t="s">
        <v>4151</v>
      </c>
      <c r="D47" s="214" t="s">
        <v>23</v>
      </c>
      <c r="E47" s="214" t="s">
        <v>17</v>
      </c>
      <c r="F47" s="213">
        <v>1077</v>
      </c>
      <c r="G47" s="52">
        <f t="shared" si="1"/>
        <v>112.925604</v>
      </c>
      <c r="H47" s="52" t="s">
        <v>101</v>
      </c>
      <c r="I47" s="37" t="s">
        <v>1201</v>
      </c>
      <c r="J47" s="52" t="s">
        <v>512</v>
      </c>
      <c r="K47" s="52" t="s">
        <v>4252</v>
      </c>
    </row>
    <row r="48" spans="1:11" ht="14.25">
      <c r="A48" s="211">
        <v>43</v>
      </c>
      <c r="B48" s="37" t="s">
        <v>4150</v>
      </c>
      <c r="C48" s="214" t="s">
        <v>4149</v>
      </c>
      <c r="D48" s="214" t="s">
        <v>23</v>
      </c>
      <c r="E48" s="214" t="s">
        <v>17</v>
      </c>
      <c r="F48" s="213">
        <v>976</v>
      </c>
      <c r="G48" s="52">
        <f t="shared" si="1"/>
        <v>102.335552</v>
      </c>
      <c r="H48" s="52" t="s">
        <v>4148</v>
      </c>
      <c r="I48" s="37" t="s">
        <v>1201</v>
      </c>
      <c r="J48" s="52" t="s">
        <v>4147</v>
      </c>
      <c r="K48" s="52" t="s">
        <v>4308</v>
      </c>
    </row>
    <row r="49" spans="1:11" ht="14.25">
      <c r="A49" s="215">
        <v>44</v>
      </c>
      <c r="B49" s="37" t="s">
        <v>4307</v>
      </c>
      <c r="C49" s="214" t="s">
        <v>4306</v>
      </c>
      <c r="D49" s="214" t="s">
        <v>4305</v>
      </c>
      <c r="E49" s="214" t="s">
        <v>4304</v>
      </c>
      <c r="F49" s="213">
        <v>830</v>
      </c>
      <c r="G49" s="52">
        <f t="shared" si="1"/>
        <v>87.02716</v>
      </c>
      <c r="H49" s="52" t="s">
        <v>101</v>
      </c>
      <c r="I49" s="37" t="s">
        <v>1201</v>
      </c>
      <c r="J49" s="52" t="s">
        <v>512</v>
      </c>
      <c r="K49" s="52" t="s">
        <v>4128</v>
      </c>
    </row>
    <row r="50" spans="1:11" ht="14.25">
      <c r="A50" s="215">
        <v>45</v>
      </c>
      <c r="B50" s="37" t="s">
        <v>4303</v>
      </c>
      <c r="C50" s="214" t="s">
        <v>4302</v>
      </c>
      <c r="D50" s="214" t="s">
        <v>23</v>
      </c>
      <c r="E50" s="214" t="s">
        <v>104</v>
      </c>
      <c r="F50" s="213">
        <v>821</v>
      </c>
      <c r="G50" s="52">
        <f t="shared" si="1"/>
        <v>86.083492</v>
      </c>
      <c r="H50" s="52" t="s">
        <v>4301</v>
      </c>
      <c r="I50" s="37" t="s">
        <v>1201</v>
      </c>
      <c r="J50" s="52" t="s">
        <v>4300</v>
      </c>
      <c r="K50" s="52" t="s">
        <v>4299</v>
      </c>
    </row>
    <row r="51" spans="1:11" ht="14.25">
      <c r="A51" s="215">
        <v>46</v>
      </c>
      <c r="B51" s="37" t="s">
        <v>4298</v>
      </c>
      <c r="C51" s="214" t="s">
        <v>4136</v>
      </c>
      <c r="D51" s="214" t="s">
        <v>4135</v>
      </c>
      <c r="E51" s="214" t="s">
        <v>4134</v>
      </c>
      <c r="F51" s="213">
        <v>656</v>
      </c>
      <c r="G51" s="52">
        <f t="shared" si="1"/>
        <v>68.782912</v>
      </c>
      <c r="H51" s="52" t="s">
        <v>101</v>
      </c>
      <c r="I51" s="37" t="s">
        <v>1201</v>
      </c>
      <c r="J51" s="52" t="s">
        <v>512</v>
      </c>
      <c r="K51" s="52" t="s">
        <v>4252</v>
      </c>
    </row>
    <row r="52" spans="1:11" ht="14.25">
      <c r="A52" s="215">
        <v>47</v>
      </c>
      <c r="B52" s="37" t="s">
        <v>4133</v>
      </c>
      <c r="C52" s="214" t="s">
        <v>4132</v>
      </c>
      <c r="D52" s="214" t="s">
        <v>23</v>
      </c>
      <c r="E52" s="214" t="s">
        <v>17</v>
      </c>
      <c r="F52" s="213">
        <v>629</v>
      </c>
      <c r="G52" s="52">
        <f t="shared" si="1"/>
        <v>65.951908</v>
      </c>
      <c r="H52" s="52" t="s">
        <v>101</v>
      </c>
      <c r="I52" s="37" t="s">
        <v>1201</v>
      </c>
      <c r="J52" s="52" t="s">
        <v>512</v>
      </c>
      <c r="K52" s="52" t="s">
        <v>4252</v>
      </c>
    </row>
    <row r="53" spans="1:11" ht="14.25">
      <c r="A53" s="215">
        <v>48</v>
      </c>
      <c r="B53" s="37" t="s">
        <v>4131</v>
      </c>
      <c r="C53" s="214" t="s">
        <v>4130</v>
      </c>
      <c r="D53" s="214" t="s">
        <v>297</v>
      </c>
      <c r="E53" s="214" t="s">
        <v>4129</v>
      </c>
      <c r="F53" s="213">
        <v>568</v>
      </c>
      <c r="G53" s="52">
        <f t="shared" si="1"/>
        <v>59.555936</v>
      </c>
      <c r="H53" s="214" t="s">
        <v>101</v>
      </c>
      <c r="I53" s="214" t="s">
        <v>307</v>
      </c>
      <c r="J53" s="52" t="s">
        <v>512</v>
      </c>
      <c r="K53" s="52" t="s">
        <v>4128</v>
      </c>
    </row>
    <row r="54" spans="1:11" ht="14.25">
      <c r="A54" s="211">
        <v>49</v>
      </c>
      <c r="B54" s="37" t="s">
        <v>4127</v>
      </c>
      <c r="C54" s="214" t="s">
        <v>4126</v>
      </c>
      <c r="D54" s="214" t="s">
        <v>23</v>
      </c>
      <c r="E54" s="214" t="s">
        <v>17</v>
      </c>
      <c r="F54" s="213">
        <v>479</v>
      </c>
      <c r="G54" s="52">
        <f t="shared" si="1"/>
        <v>50.224108</v>
      </c>
      <c r="H54" s="52" t="s">
        <v>101</v>
      </c>
      <c r="I54" s="37" t="s">
        <v>1201</v>
      </c>
      <c r="J54" s="52" t="s">
        <v>512</v>
      </c>
      <c r="K54" s="52" t="s">
        <v>4252</v>
      </c>
    </row>
    <row r="55" spans="1:11" ht="14.25">
      <c r="A55" s="211">
        <v>50</v>
      </c>
      <c r="B55" s="37" t="s">
        <v>4125</v>
      </c>
      <c r="C55" s="214" t="s">
        <v>4124</v>
      </c>
      <c r="D55" s="214" t="s">
        <v>23</v>
      </c>
      <c r="E55" s="214" t="s">
        <v>4123</v>
      </c>
      <c r="F55" s="213">
        <v>455</v>
      </c>
      <c r="G55" s="52">
        <f t="shared" si="1"/>
        <v>47.70766</v>
      </c>
      <c r="H55" s="52" t="s">
        <v>4123</v>
      </c>
      <c r="I55" s="52" t="s">
        <v>4122</v>
      </c>
      <c r="J55" s="52" t="s">
        <v>512</v>
      </c>
      <c r="K55" s="52" t="s">
        <v>4252</v>
      </c>
    </row>
    <row r="56" spans="1:11" ht="14.25">
      <c r="A56" s="211">
        <v>51</v>
      </c>
      <c r="B56" s="37" t="s">
        <v>4121</v>
      </c>
      <c r="C56" s="214" t="s">
        <v>4120</v>
      </c>
      <c r="D56" s="214" t="s">
        <v>23</v>
      </c>
      <c r="E56" s="214" t="s">
        <v>1113</v>
      </c>
      <c r="F56" s="213">
        <v>449</v>
      </c>
      <c r="G56" s="52">
        <f t="shared" si="1"/>
        <v>47.078548</v>
      </c>
      <c r="H56" s="52" t="s">
        <v>101</v>
      </c>
      <c r="I56" s="52" t="s">
        <v>38</v>
      </c>
      <c r="J56" s="52" t="s">
        <v>512</v>
      </c>
      <c r="K56" s="52" t="s">
        <v>4252</v>
      </c>
    </row>
    <row r="57" spans="1:11" ht="14.25">
      <c r="A57" s="215">
        <v>52</v>
      </c>
      <c r="B57" s="37" t="s">
        <v>4119</v>
      </c>
      <c r="C57" s="214" t="s">
        <v>505</v>
      </c>
      <c r="D57" s="214" t="s">
        <v>23</v>
      </c>
      <c r="E57" s="214" t="s">
        <v>17</v>
      </c>
      <c r="F57" s="213">
        <v>281</v>
      </c>
      <c r="G57" s="52">
        <f t="shared" si="1"/>
        <v>29.463412</v>
      </c>
      <c r="H57" s="52" t="s">
        <v>101</v>
      </c>
      <c r="I57" s="52" t="s">
        <v>4118</v>
      </c>
      <c r="J57" s="52" t="s">
        <v>512</v>
      </c>
      <c r="K57" s="52" t="s">
        <v>4252</v>
      </c>
    </row>
    <row r="58" spans="1:11" ht="14.25">
      <c r="A58" s="215">
        <v>53</v>
      </c>
      <c r="B58" s="37" t="s">
        <v>4117</v>
      </c>
      <c r="C58" s="214" t="s">
        <v>4116</v>
      </c>
      <c r="D58" s="214" t="s">
        <v>23</v>
      </c>
      <c r="E58" s="214" t="s">
        <v>17</v>
      </c>
      <c r="F58" s="213">
        <v>241</v>
      </c>
      <c r="G58" s="52">
        <f t="shared" si="1"/>
        <v>25.269332</v>
      </c>
      <c r="H58" s="52" t="s">
        <v>4115</v>
      </c>
      <c r="I58" s="52" t="s">
        <v>101</v>
      </c>
      <c r="J58" s="52" t="s">
        <v>512</v>
      </c>
      <c r="K58" s="52" t="s">
        <v>4252</v>
      </c>
    </row>
    <row r="59" spans="1:11" ht="14.25">
      <c r="A59" s="215">
        <v>54</v>
      </c>
      <c r="B59" s="102" t="s">
        <v>4114</v>
      </c>
      <c r="C59" s="217" t="s">
        <v>4113</v>
      </c>
      <c r="D59" s="217" t="s">
        <v>23</v>
      </c>
      <c r="E59" s="217" t="s">
        <v>17</v>
      </c>
      <c r="F59" s="216">
        <v>222</v>
      </c>
      <c r="G59" s="102">
        <f t="shared" si="1"/>
        <v>23.277144</v>
      </c>
      <c r="H59" s="102" t="s">
        <v>877</v>
      </c>
      <c r="I59" s="102" t="s">
        <v>79</v>
      </c>
      <c r="J59" s="102" t="s">
        <v>512</v>
      </c>
      <c r="K59" s="102" t="s">
        <v>4252</v>
      </c>
    </row>
    <row r="60" spans="1:11" ht="14.25">
      <c r="A60" s="215">
        <v>55</v>
      </c>
      <c r="B60" s="37" t="s">
        <v>4112</v>
      </c>
      <c r="C60" s="214" t="s">
        <v>4111</v>
      </c>
      <c r="D60" s="214" t="s">
        <v>23</v>
      </c>
      <c r="E60" s="214" t="s">
        <v>17</v>
      </c>
      <c r="F60" s="213">
        <v>191</v>
      </c>
      <c r="G60" s="52">
        <f t="shared" si="1"/>
        <v>20.026732</v>
      </c>
      <c r="H60" s="52" t="s">
        <v>101</v>
      </c>
      <c r="I60" s="37" t="s">
        <v>1201</v>
      </c>
      <c r="J60" s="52" t="s">
        <v>512</v>
      </c>
      <c r="K60" s="52" t="s">
        <v>4252</v>
      </c>
    </row>
    <row r="61" spans="1:11" ht="14.25">
      <c r="A61" s="215">
        <v>56</v>
      </c>
      <c r="B61" s="37" t="s">
        <v>4110</v>
      </c>
      <c r="C61" s="214" t="s">
        <v>4109</v>
      </c>
      <c r="D61" s="214" t="s">
        <v>23</v>
      </c>
      <c r="E61" s="214" t="s">
        <v>17</v>
      </c>
      <c r="F61" s="213">
        <v>172</v>
      </c>
      <c r="G61" s="52">
        <f t="shared" si="1"/>
        <v>18.034544</v>
      </c>
      <c r="H61" s="52" t="s">
        <v>101</v>
      </c>
      <c r="I61" s="37" t="s">
        <v>1201</v>
      </c>
      <c r="J61" s="52" t="s">
        <v>512</v>
      </c>
      <c r="K61" s="52" t="s">
        <v>4252</v>
      </c>
    </row>
    <row r="62" spans="1:11" ht="14.25">
      <c r="A62" s="211">
        <v>57</v>
      </c>
      <c r="B62" s="37" t="s">
        <v>4108</v>
      </c>
      <c r="C62" s="214" t="s">
        <v>4107</v>
      </c>
      <c r="D62" s="214" t="s">
        <v>23</v>
      </c>
      <c r="E62" s="214" t="s">
        <v>17</v>
      </c>
      <c r="F62" s="213">
        <v>158</v>
      </c>
      <c r="G62" s="52">
        <f t="shared" si="1"/>
        <v>16.566616</v>
      </c>
      <c r="H62" s="37" t="s">
        <v>877</v>
      </c>
      <c r="I62" s="37" t="s">
        <v>1201</v>
      </c>
      <c r="J62" s="52" t="s">
        <v>512</v>
      </c>
      <c r="K62" s="52" t="s">
        <v>4252</v>
      </c>
    </row>
    <row r="63" spans="1:11" ht="14.25">
      <c r="A63" s="211">
        <v>58</v>
      </c>
      <c r="B63" s="37" t="s">
        <v>4105</v>
      </c>
      <c r="C63" s="214" t="s">
        <v>4106</v>
      </c>
      <c r="D63" s="214" t="s">
        <v>23</v>
      </c>
      <c r="E63" s="214" t="s">
        <v>17</v>
      </c>
      <c r="F63" s="213">
        <v>152</v>
      </c>
      <c r="G63" s="52">
        <f t="shared" si="1"/>
        <v>15.937504</v>
      </c>
      <c r="H63" s="37" t="s">
        <v>877</v>
      </c>
      <c r="I63" s="37" t="s">
        <v>1201</v>
      </c>
      <c r="J63" s="52" t="s">
        <v>512</v>
      </c>
      <c r="K63" s="52" t="s">
        <v>4252</v>
      </c>
    </row>
    <row r="64" spans="1:11" ht="14.25">
      <c r="A64" s="211">
        <v>59</v>
      </c>
      <c r="B64" s="37" t="s">
        <v>4105</v>
      </c>
      <c r="C64" s="214" t="s">
        <v>4104</v>
      </c>
      <c r="D64" s="214" t="s">
        <v>23</v>
      </c>
      <c r="E64" s="214" t="s">
        <v>17</v>
      </c>
      <c r="F64" s="213">
        <v>152</v>
      </c>
      <c r="G64" s="52">
        <f t="shared" si="1"/>
        <v>15.937504</v>
      </c>
      <c r="H64" s="37" t="s">
        <v>877</v>
      </c>
      <c r="I64" s="37" t="s">
        <v>1201</v>
      </c>
      <c r="J64" s="52" t="s">
        <v>512</v>
      </c>
      <c r="K64" s="52" t="s">
        <v>4252</v>
      </c>
    </row>
    <row r="65" spans="1:11" ht="14.25">
      <c r="A65" s="215">
        <v>60</v>
      </c>
      <c r="B65" s="37" t="s">
        <v>4103</v>
      </c>
      <c r="C65" s="214" t="s">
        <v>4102</v>
      </c>
      <c r="D65" s="214" t="s">
        <v>23</v>
      </c>
      <c r="E65" s="214" t="s">
        <v>17</v>
      </c>
      <c r="F65" s="213">
        <v>140</v>
      </c>
      <c r="G65" s="52">
        <f t="shared" si="1"/>
        <v>14.67928</v>
      </c>
      <c r="H65" s="52" t="s">
        <v>101</v>
      </c>
      <c r="I65" s="37" t="s">
        <v>1201</v>
      </c>
      <c r="J65" s="52" t="s">
        <v>512</v>
      </c>
      <c r="K65" s="52" t="s">
        <v>4252</v>
      </c>
    </row>
    <row r="66" spans="1:11" ht="14.25">
      <c r="A66" s="215">
        <v>61</v>
      </c>
      <c r="B66" s="37" t="s">
        <v>4100</v>
      </c>
      <c r="C66" s="214" t="s">
        <v>4101</v>
      </c>
      <c r="D66" s="214" t="s">
        <v>23</v>
      </c>
      <c r="E66" s="214" t="s">
        <v>1113</v>
      </c>
      <c r="F66" s="213">
        <v>132</v>
      </c>
      <c r="G66" s="52">
        <f t="shared" si="1"/>
        <v>13.840464</v>
      </c>
      <c r="H66" s="52" t="s">
        <v>1295</v>
      </c>
      <c r="I66" s="52" t="s">
        <v>4098</v>
      </c>
      <c r="J66" s="52" t="s">
        <v>512</v>
      </c>
      <c r="K66" s="52" t="s">
        <v>4252</v>
      </c>
    </row>
    <row r="67" spans="1:11" ht="14.25">
      <c r="A67" s="215">
        <v>62</v>
      </c>
      <c r="B67" s="37" t="s">
        <v>4100</v>
      </c>
      <c r="C67" s="214" t="s">
        <v>4099</v>
      </c>
      <c r="D67" s="214" t="s">
        <v>23</v>
      </c>
      <c r="E67" s="214" t="s">
        <v>1113</v>
      </c>
      <c r="F67" s="213">
        <v>132</v>
      </c>
      <c r="G67" s="52">
        <f t="shared" si="1"/>
        <v>13.840464</v>
      </c>
      <c r="H67" s="52" t="s">
        <v>1295</v>
      </c>
      <c r="I67" s="52" t="s">
        <v>4098</v>
      </c>
      <c r="J67" s="52" t="s">
        <v>512</v>
      </c>
      <c r="K67" s="52" t="s">
        <v>4252</v>
      </c>
    </row>
    <row r="68" spans="1:11" ht="14.25">
      <c r="A68" s="215">
        <v>63</v>
      </c>
      <c r="B68" s="37" t="s">
        <v>4258</v>
      </c>
      <c r="C68" s="214" t="s">
        <v>1697</v>
      </c>
      <c r="D68" s="214" t="s">
        <v>23</v>
      </c>
      <c r="E68" s="214" t="s">
        <v>362</v>
      </c>
      <c r="F68" s="213">
        <v>112</v>
      </c>
      <c r="G68" s="52">
        <f t="shared" si="1"/>
        <v>11.743424000000001</v>
      </c>
      <c r="H68" s="37" t="s">
        <v>877</v>
      </c>
      <c r="I68" s="37" t="s">
        <v>1201</v>
      </c>
      <c r="J68" s="52" t="s">
        <v>512</v>
      </c>
      <c r="K68" s="52" t="s">
        <v>4252</v>
      </c>
    </row>
    <row r="69" spans="1:11" ht="14.25">
      <c r="A69" s="215">
        <v>64</v>
      </c>
      <c r="B69" s="37" t="s">
        <v>4257</v>
      </c>
      <c r="C69" s="214" t="s">
        <v>4256</v>
      </c>
      <c r="D69" s="214" t="s">
        <v>23</v>
      </c>
      <c r="E69" s="214" t="s">
        <v>17</v>
      </c>
      <c r="F69" s="213">
        <v>102</v>
      </c>
      <c r="G69" s="52">
        <f t="shared" si="1"/>
        <v>10.694904</v>
      </c>
      <c r="H69" s="52" t="s">
        <v>101</v>
      </c>
      <c r="I69" s="37" t="s">
        <v>1201</v>
      </c>
      <c r="J69" s="52" t="s">
        <v>512</v>
      </c>
      <c r="K69" s="52" t="s">
        <v>4252</v>
      </c>
    </row>
    <row r="70" spans="1:11" ht="14.25">
      <c r="A70" s="211">
        <v>65</v>
      </c>
      <c r="B70" s="37" t="s">
        <v>4255</v>
      </c>
      <c r="C70" s="214" t="s">
        <v>1030</v>
      </c>
      <c r="D70" s="214" t="s">
        <v>23</v>
      </c>
      <c r="E70" s="214" t="s">
        <v>362</v>
      </c>
      <c r="F70" s="213">
        <v>72</v>
      </c>
      <c r="G70" s="52">
        <f>F70*0.104852</f>
        <v>7.549344</v>
      </c>
      <c r="H70" s="52" t="s">
        <v>101</v>
      </c>
      <c r="I70" s="52" t="s">
        <v>38</v>
      </c>
      <c r="J70" s="52" t="s">
        <v>512</v>
      </c>
      <c r="K70" s="52" t="s">
        <v>4252</v>
      </c>
    </row>
    <row r="71" spans="1:11" ht="28.5">
      <c r="A71" s="211">
        <v>66</v>
      </c>
      <c r="B71" s="37" t="s">
        <v>4254</v>
      </c>
      <c r="C71" s="214" t="s">
        <v>4253</v>
      </c>
      <c r="D71" s="214" t="s">
        <v>23</v>
      </c>
      <c r="E71" s="214" t="s">
        <v>1113</v>
      </c>
      <c r="F71" s="213" t="s">
        <v>312</v>
      </c>
      <c r="G71" s="52" t="s">
        <v>312</v>
      </c>
      <c r="H71" s="37" t="s">
        <v>1295</v>
      </c>
      <c r="I71" s="37" t="s">
        <v>101</v>
      </c>
      <c r="J71" s="52" t="s">
        <v>512</v>
      </c>
      <c r="K71" s="52" t="s">
        <v>4252</v>
      </c>
    </row>
    <row r="72" ht="14.25">
      <c r="E72" s="212"/>
    </row>
    <row r="73" spans="1:5" ht="14.25">
      <c r="A73" s="211" t="s">
        <v>4251</v>
      </c>
      <c r="E73" s="212"/>
    </row>
    <row r="74" spans="1:5" ht="14.25">
      <c r="A74" s="211" t="s">
        <v>4250</v>
      </c>
      <c r="E74" s="212"/>
    </row>
    <row r="75" ht="14.25">
      <c r="E75" s="212"/>
    </row>
    <row r="76" ht="14.25">
      <c r="E76" s="212"/>
    </row>
  </sheetData>
  <sheetProtection/>
  <mergeCells count="1">
    <mergeCell ref="D1:G1"/>
  </mergeCells>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K69"/>
  <sheetViews>
    <sheetView zoomScalePageLayoutView="0" workbookViewId="0" topLeftCell="A1">
      <selection activeCell="H1" sqref="H1:H16384"/>
    </sheetView>
  </sheetViews>
  <sheetFormatPr defaultColWidth="11.00390625" defaultRowHeight="12.75"/>
  <cols>
    <col min="1" max="1" width="3.375" style="51" customWidth="1"/>
    <col min="2" max="2" width="34.25390625" style="51" customWidth="1"/>
    <col min="3" max="3" width="9.25390625" style="51" customWidth="1"/>
    <col min="4" max="4" width="9.875" style="51" customWidth="1"/>
    <col min="5" max="5" width="11.375" style="51" customWidth="1"/>
    <col min="6" max="6" width="12.125" style="51" customWidth="1"/>
    <col min="7" max="7" width="16.625" style="51" customWidth="1"/>
    <col min="8" max="8" width="17.75390625" style="51" customWidth="1"/>
    <col min="9" max="9" width="13.625" style="51" customWidth="1"/>
    <col min="10" max="10" width="12.375" style="51" customWidth="1"/>
    <col min="11" max="11" width="8.00390625" style="51" customWidth="1"/>
    <col min="12" max="16384" width="11.00390625" style="51" customWidth="1"/>
  </cols>
  <sheetData>
    <row r="1" spans="2:8" ht="12.75">
      <c r="B1" s="13" t="s">
        <v>4479</v>
      </c>
      <c r="E1" s="492" t="s">
        <v>202</v>
      </c>
      <c r="F1" s="492"/>
      <c r="G1" s="492"/>
      <c r="H1" s="120">
        <f>SUM(G6:G66)</f>
        <v>130353644373.1</v>
      </c>
    </row>
    <row r="2" spans="2:8" ht="12.75">
      <c r="B2" s="51" t="s">
        <v>4478</v>
      </c>
      <c r="H2" s="227"/>
    </row>
    <row r="3" spans="2:8" ht="12.75">
      <c r="B3" s="51" t="s">
        <v>880</v>
      </c>
      <c r="E3" s="118">
        <v>4</v>
      </c>
      <c r="F3" s="21" t="s">
        <v>826</v>
      </c>
      <c r="H3" s="227"/>
    </row>
    <row r="5" spans="2:11" ht="57">
      <c r="B5" s="225" t="s">
        <v>240</v>
      </c>
      <c r="C5" s="226" t="s">
        <v>241</v>
      </c>
      <c r="D5" s="225" t="s">
        <v>262</v>
      </c>
      <c r="E5" s="225" t="s">
        <v>371</v>
      </c>
      <c r="F5" s="225" t="s">
        <v>4477</v>
      </c>
      <c r="G5" s="225" t="s">
        <v>510</v>
      </c>
      <c r="H5" s="225" t="s">
        <v>316</v>
      </c>
      <c r="I5" s="224" t="s">
        <v>317</v>
      </c>
      <c r="J5" s="223" t="s">
        <v>49</v>
      </c>
      <c r="K5" s="222"/>
    </row>
    <row r="6" spans="1:10" ht="12.75">
      <c r="A6" s="51">
        <v>1</v>
      </c>
      <c r="B6" s="121" t="s">
        <v>4476</v>
      </c>
      <c r="C6" s="121" t="s">
        <v>4475</v>
      </c>
      <c r="D6" s="121" t="s">
        <v>4351</v>
      </c>
      <c r="E6" s="121" t="s">
        <v>17</v>
      </c>
      <c r="F6" s="221">
        <v>467031.29</v>
      </c>
      <c r="G6" s="221">
        <f aca="true" t="shared" si="0" ref="G6:G37">(F6*0.128735)*1000000</f>
        <v>60123273118.149994</v>
      </c>
      <c r="H6" s="121" t="s">
        <v>181</v>
      </c>
      <c r="I6" s="121" t="s">
        <v>38</v>
      </c>
      <c r="J6" s="121" t="s">
        <v>4342</v>
      </c>
    </row>
    <row r="7" spans="1:10" ht="12.75">
      <c r="A7" s="51">
        <v>2</v>
      </c>
      <c r="B7" s="121" t="s">
        <v>4474</v>
      </c>
      <c r="C7" s="121" t="s">
        <v>4473</v>
      </c>
      <c r="D7" s="121" t="s">
        <v>4347</v>
      </c>
      <c r="E7" s="121" t="s">
        <v>17</v>
      </c>
      <c r="F7" s="221">
        <v>95366.52</v>
      </c>
      <c r="G7" s="221">
        <f t="shared" si="0"/>
        <v>12277008952.2</v>
      </c>
      <c r="H7" s="121" t="s">
        <v>134</v>
      </c>
      <c r="I7" s="121" t="s">
        <v>181</v>
      </c>
      <c r="J7" s="121" t="s">
        <v>4342</v>
      </c>
    </row>
    <row r="8" spans="1:10" ht="12.75">
      <c r="A8" s="51">
        <v>3</v>
      </c>
      <c r="B8" s="122" t="s">
        <v>4472</v>
      </c>
      <c r="C8" s="122" t="s">
        <v>4471</v>
      </c>
      <c r="D8" s="122" t="s">
        <v>4351</v>
      </c>
      <c r="E8" s="122" t="s">
        <v>17</v>
      </c>
      <c r="F8" s="219">
        <v>83716.85</v>
      </c>
      <c r="G8" s="219">
        <f t="shared" si="0"/>
        <v>10777288684.75</v>
      </c>
      <c r="H8" s="122" t="s">
        <v>181</v>
      </c>
      <c r="I8" s="122" t="s">
        <v>1201</v>
      </c>
      <c r="J8" s="122" t="s">
        <v>4354</v>
      </c>
    </row>
    <row r="9" spans="1:10" ht="12.75">
      <c r="A9" s="51">
        <v>4</v>
      </c>
      <c r="B9" s="122" t="s">
        <v>4470</v>
      </c>
      <c r="C9" s="122" t="s">
        <v>4469</v>
      </c>
      <c r="D9" s="122" t="s">
        <v>4351</v>
      </c>
      <c r="E9" s="122" t="s">
        <v>17</v>
      </c>
      <c r="F9" s="219">
        <v>70862.48</v>
      </c>
      <c r="G9" s="219">
        <f t="shared" si="0"/>
        <v>9122481362.8</v>
      </c>
      <c r="H9" s="122" t="s">
        <v>181</v>
      </c>
      <c r="I9" s="122" t="s">
        <v>1201</v>
      </c>
      <c r="J9" s="122" t="s">
        <v>4354</v>
      </c>
    </row>
    <row r="10" spans="1:10" ht="12.75">
      <c r="A10" s="51">
        <v>5</v>
      </c>
      <c r="B10" s="121" t="s">
        <v>4468</v>
      </c>
      <c r="C10" s="121" t="s">
        <v>4467</v>
      </c>
      <c r="D10" s="121" t="s">
        <v>104</v>
      </c>
      <c r="E10" s="121" t="s">
        <v>590</v>
      </c>
      <c r="F10" s="221">
        <v>48982.34</v>
      </c>
      <c r="G10" s="221">
        <f t="shared" si="0"/>
        <v>6305741539.9</v>
      </c>
      <c r="H10" s="121" t="s">
        <v>4466</v>
      </c>
      <c r="I10" s="121" t="s">
        <v>181</v>
      </c>
      <c r="J10" s="121" t="s">
        <v>4342</v>
      </c>
    </row>
    <row r="11" spans="1:10" ht="12.75">
      <c r="A11" s="51">
        <v>6</v>
      </c>
      <c r="B11" s="122" t="s">
        <v>4465</v>
      </c>
      <c r="C11" s="122" t="s">
        <v>4464</v>
      </c>
      <c r="D11" s="122" t="s">
        <v>4347</v>
      </c>
      <c r="E11" s="122" t="s">
        <v>17</v>
      </c>
      <c r="F11" s="219">
        <v>31714.09</v>
      </c>
      <c r="G11" s="219">
        <f t="shared" si="0"/>
        <v>4082713376.1499996</v>
      </c>
      <c r="H11" s="122" t="s">
        <v>181</v>
      </c>
      <c r="I11" s="122" t="s">
        <v>38</v>
      </c>
      <c r="J11" s="122" t="s">
        <v>4342</v>
      </c>
    </row>
    <row r="12" spans="1:10" ht="12.75">
      <c r="A12" s="51">
        <v>7</v>
      </c>
      <c r="B12" s="122" t="s">
        <v>4463</v>
      </c>
      <c r="C12" s="122" t="s">
        <v>4462</v>
      </c>
      <c r="D12" s="122" t="s">
        <v>4351</v>
      </c>
      <c r="E12" s="122" t="s">
        <v>17</v>
      </c>
      <c r="F12" s="219">
        <v>20111.19</v>
      </c>
      <c r="G12" s="219">
        <f t="shared" si="0"/>
        <v>2589014044.6499996</v>
      </c>
      <c r="H12" s="122" t="s">
        <v>181</v>
      </c>
      <c r="I12" s="122" t="s">
        <v>38</v>
      </c>
      <c r="J12" s="122" t="s">
        <v>4342</v>
      </c>
    </row>
    <row r="13" spans="1:10" ht="12.75">
      <c r="A13" s="51">
        <v>8</v>
      </c>
      <c r="B13" s="220" t="s">
        <v>4461</v>
      </c>
      <c r="C13" s="122" t="s">
        <v>4460</v>
      </c>
      <c r="D13" s="122" t="s">
        <v>4347</v>
      </c>
      <c r="E13" s="122" t="s">
        <v>17</v>
      </c>
      <c r="F13" s="219">
        <v>15711.22</v>
      </c>
      <c r="G13" s="219">
        <f t="shared" si="0"/>
        <v>2022583906.6999998</v>
      </c>
      <c r="H13" s="122" t="s">
        <v>181</v>
      </c>
      <c r="I13" s="122" t="s">
        <v>38</v>
      </c>
      <c r="J13" s="122" t="s">
        <v>4342</v>
      </c>
    </row>
    <row r="14" spans="1:10" ht="12.75">
      <c r="A14" s="51">
        <v>9</v>
      </c>
      <c r="B14" s="122" t="s">
        <v>4459</v>
      </c>
      <c r="C14" s="122" t="s">
        <v>1994</v>
      </c>
      <c r="D14" s="122" t="s">
        <v>4351</v>
      </c>
      <c r="E14" s="122" t="s">
        <v>17</v>
      </c>
      <c r="F14" s="219">
        <v>14645.71</v>
      </c>
      <c r="G14" s="219">
        <f t="shared" si="0"/>
        <v>1885415476.8499997</v>
      </c>
      <c r="H14" s="122" t="s">
        <v>181</v>
      </c>
      <c r="I14" s="122" t="s">
        <v>1201</v>
      </c>
      <c r="J14" s="122" t="s">
        <v>4342</v>
      </c>
    </row>
    <row r="15" spans="1:10" ht="12.75">
      <c r="A15" s="51">
        <v>10</v>
      </c>
      <c r="B15" s="121" t="s">
        <v>4458</v>
      </c>
      <c r="C15" s="121" t="s">
        <v>1276</v>
      </c>
      <c r="D15" s="121" t="s">
        <v>4347</v>
      </c>
      <c r="E15" s="121" t="s">
        <v>17</v>
      </c>
      <c r="F15" s="221">
        <v>12060.28</v>
      </c>
      <c r="G15" s="221">
        <f t="shared" si="0"/>
        <v>1552580145.8</v>
      </c>
      <c r="H15" s="121" t="s">
        <v>134</v>
      </c>
      <c r="I15" s="121" t="s">
        <v>4457</v>
      </c>
      <c r="J15" s="121" t="s">
        <v>4342</v>
      </c>
    </row>
    <row r="16" spans="1:10" ht="12.75">
      <c r="A16" s="51">
        <v>11</v>
      </c>
      <c r="B16" s="122" t="s">
        <v>4456</v>
      </c>
      <c r="C16" s="122" t="s">
        <v>4455</v>
      </c>
      <c r="D16" s="122" t="s">
        <v>4347</v>
      </c>
      <c r="E16" s="122" t="s">
        <v>17</v>
      </c>
      <c r="F16" s="219">
        <v>11904.43</v>
      </c>
      <c r="G16" s="219">
        <f t="shared" si="0"/>
        <v>1532516796.0499997</v>
      </c>
      <c r="H16" s="122" t="s">
        <v>181</v>
      </c>
      <c r="I16" s="122" t="s">
        <v>38</v>
      </c>
      <c r="J16" s="122" t="s">
        <v>4342</v>
      </c>
    </row>
    <row r="17" spans="1:10" ht="12.75">
      <c r="A17" s="51">
        <v>12</v>
      </c>
      <c r="B17" s="122" t="s">
        <v>4589</v>
      </c>
      <c r="C17" s="122" t="s">
        <v>4588</v>
      </c>
      <c r="D17" s="122" t="s">
        <v>4347</v>
      </c>
      <c r="E17" s="122" t="s">
        <v>17</v>
      </c>
      <c r="F17" s="219">
        <v>9969.77</v>
      </c>
      <c r="G17" s="219">
        <f t="shared" si="0"/>
        <v>1283458340.9499998</v>
      </c>
      <c r="H17" s="122" t="s">
        <v>181</v>
      </c>
      <c r="I17" s="122" t="s">
        <v>38</v>
      </c>
      <c r="J17" s="122" t="s">
        <v>4342</v>
      </c>
    </row>
    <row r="18" spans="1:10" ht="12.75">
      <c r="A18" s="51">
        <v>13</v>
      </c>
      <c r="B18" s="122" t="s">
        <v>4587</v>
      </c>
      <c r="C18" s="122" t="s">
        <v>4586</v>
      </c>
      <c r="D18" s="122" t="s">
        <v>4372</v>
      </c>
      <c r="E18" s="122" t="s">
        <v>17</v>
      </c>
      <c r="F18" s="219">
        <v>9403.98</v>
      </c>
      <c r="G18" s="219">
        <f t="shared" si="0"/>
        <v>1210621365.2999997</v>
      </c>
      <c r="H18" s="122" t="s">
        <v>181</v>
      </c>
      <c r="I18" s="122" t="s">
        <v>38</v>
      </c>
      <c r="J18" s="122" t="s">
        <v>4342</v>
      </c>
    </row>
    <row r="19" spans="1:10" ht="12.75">
      <c r="A19" s="51">
        <v>14</v>
      </c>
      <c r="B19" s="122" t="s">
        <v>4585</v>
      </c>
      <c r="C19" s="122" t="s">
        <v>4584</v>
      </c>
      <c r="D19" s="122" t="s">
        <v>4347</v>
      </c>
      <c r="E19" s="122" t="s">
        <v>17</v>
      </c>
      <c r="F19" s="219">
        <v>8900.16</v>
      </c>
      <c r="G19" s="219">
        <f t="shared" si="0"/>
        <v>1145762097.6</v>
      </c>
      <c r="H19" s="122" t="s">
        <v>181</v>
      </c>
      <c r="I19" s="122" t="s">
        <v>38</v>
      </c>
      <c r="J19" s="122" t="s">
        <v>4342</v>
      </c>
    </row>
    <row r="20" spans="1:10" ht="12.75">
      <c r="A20" s="51">
        <v>15</v>
      </c>
      <c r="B20" s="122" t="s">
        <v>4451</v>
      </c>
      <c r="C20" s="122" t="s">
        <v>4450</v>
      </c>
      <c r="D20" s="122" t="s">
        <v>4347</v>
      </c>
      <c r="E20" s="122" t="s">
        <v>17</v>
      </c>
      <c r="F20" s="219">
        <v>8046.78</v>
      </c>
      <c r="G20" s="219">
        <f t="shared" si="0"/>
        <v>1035902223.2999998</v>
      </c>
      <c r="H20" s="122" t="s">
        <v>181</v>
      </c>
      <c r="I20" s="122" t="s">
        <v>38</v>
      </c>
      <c r="J20" s="122" t="s">
        <v>4342</v>
      </c>
    </row>
    <row r="21" spans="1:10" ht="12.75">
      <c r="A21" s="51">
        <v>16</v>
      </c>
      <c r="B21" s="122" t="s">
        <v>4449</v>
      </c>
      <c r="C21" s="122" t="s">
        <v>4448</v>
      </c>
      <c r="D21" s="122" t="s">
        <v>4351</v>
      </c>
      <c r="E21" s="122" t="s">
        <v>17</v>
      </c>
      <c r="F21" s="219">
        <v>7187.05</v>
      </c>
      <c r="G21" s="219">
        <f t="shared" si="0"/>
        <v>925224881.7499999</v>
      </c>
      <c r="H21" s="122" t="s">
        <v>181</v>
      </c>
      <c r="I21" s="122" t="s">
        <v>38</v>
      </c>
      <c r="J21" s="122" t="s">
        <v>4342</v>
      </c>
    </row>
    <row r="22" spans="1:10" ht="12.75">
      <c r="A22" s="51">
        <v>17</v>
      </c>
      <c r="B22" s="122" t="s">
        <v>4447</v>
      </c>
      <c r="C22" s="122" t="s">
        <v>4446</v>
      </c>
      <c r="D22" s="122" t="s">
        <v>4347</v>
      </c>
      <c r="E22" s="122" t="s">
        <v>17</v>
      </c>
      <c r="F22" s="219">
        <v>6922.5</v>
      </c>
      <c r="G22" s="219">
        <f t="shared" si="0"/>
        <v>891168037.5</v>
      </c>
      <c r="H22" s="122" t="s">
        <v>181</v>
      </c>
      <c r="I22" s="122" t="s">
        <v>38</v>
      </c>
      <c r="J22" s="122" t="s">
        <v>4342</v>
      </c>
    </row>
    <row r="23" spans="1:10" ht="12.75">
      <c r="A23" s="51">
        <v>18</v>
      </c>
      <c r="B23" s="122" t="s">
        <v>4445</v>
      </c>
      <c r="C23" s="122" t="s">
        <v>4444</v>
      </c>
      <c r="D23" s="122" t="s">
        <v>4347</v>
      </c>
      <c r="E23" s="122" t="s">
        <v>17</v>
      </c>
      <c r="F23" s="219">
        <v>6873</v>
      </c>
      <c r="G23" s="219">
        <f t="shared" si="0"/>
        <v>884795654.9999999</v>
      </c>
      <c r="H23" s="122" t="s">
        <v>181</v>
      </c>
      <c r="I23" s="122" t="s">
        <v>38</v>
      </c>
      <c r="J23" s="122" t="s">
        <v>4342</v>
      </c>
    </row>
    <row r="24" spans="1:10" ht="12.75">
      <c r="A24" s="51">
        <v>19</v>
      </c>
      <c r="B24" s="122" t="s">
        <v>4443</v>
      </c>
      <c r="C24" s="122" t="s">
        <v>4442</v>
      </c>
      <c r="D24" s="122" t="s">
        <v>4351</v>
      </c>
      <c r="E24" s="122" t="s">
        <v>17</v>
      </c>
      <c r="F24" s="219">
        <v>5668.68</v>
      </c>
      <c r="G24" s="219">
        <f t="shared" si="0"/>
        <v>729757519.8</v>
      </c>
      <c r="H24" s="122" t="s">
        <v>181</v>
      </c>
      <c r="I24" s="122" t="s">
        <v>38</v>
      </c>
      <c r="J24" s="122" t="s">
        <v>4342</v>
      </c>
    </row>
    <row r="25" spans="1:10" ht="12.75">
      <c r="A25" s="51">
        <v>20</v>
      </c>
      <c r="B25" s="122" t="s">
        <v>4441</v>
      </c>
      <c r="C25" s="122" t="s">
        <v>4440</v>
      </c>
      <c r="D25" s="122" t="s">
        <v>4347</v>
      </c>
      <c r="E25" s="122" t="s">
        <v>17</v>
      </c>
      <c r="F25" s="219">
        <v>5423.49</v>
      </c>
      <c r="G25" s="219">
        <f t="shared" si="0"/>
        <v>698192985.1499999</v>
      </c>
      <c r="H25" s="122" t="s">
        <v>181</v>
      </c>
      <c r="I25" s="122" t="s">
        <v>38</v>
      </c>
      <c r="J25" s="122" t="s">
        <v>4342</v>
      </c>
    </row>
    <row r="26" spans="1:10" ht="12.75">
      <c r="A26" s="51">
        <v>21</v>
      </c>
      <c r="B26" s="122" t="s">
        <v>4439</v>
      </c>
      <c r="C26" s="122" t="s">
        <v>4438</v>
      </c>
      <c r="D26" s="122" t="s">
        <v>4351</v>
      </c>
      <c r="E26" s="122" t="s">
        <v>17</v>
      </c>
      <c r="F26" s="219">
        <v>5315.07</v>
      </c>
      <c r="G26" s="219">
        <f t="shared" si="0"/>
        <v>684235536.4499999</v>
      </c>
      <c r="H26" s="122" t="s">
        <v>181</v>
      </c>
      <c r="I26" s="122" t="s">
        <v>38</v>
      </c>
      <c r="J26" s="122" t="s">
        <v>4342</v>
      </c>
    </row>
    <row r="27" spans="1:10" ht="12.75">
      <c r="A27" s="51">
        <v>22</v>
      </c>
      <c r="B27" s="122" t="s">
        <v>4437</v>
      </c>
      <c r="C27" s="122" t="s">
        <v>4437</v>
      </c>
      <c r="D27" s="122" t="s">
        <v>4347</v>
      </c>
      <c r="E27" s="122" t="s">
        <v>17</v>
      </c>
      <c r="F27" s="219">
        <v>5007.09</v>
      </c>
      <c r="G27" s="219">
        <f t="shared" si="0"/>
        <v>644587731.15</v>
      </c>
      <c r="H27" s="122" t="s">
        <v>181</v>
      </c>
      <c r="I27" s="122" t="s">
        <v>38</v>
      </c>
      <c r="J27" s="122" t="s">
        <v>4342</v>
      </c>
    </row>
    <row r="28" spans="1:10" ht="12.75">
      <c r="A28" s="51">
        <v>23</v>
      </c>
      <c r="B28" s="122" t="s">
        <v>4436</v>
      </c>
      <c r="C28" s="122" t="s">
        <v>4435</v>
      </c>
      <c r="D28" s="122" t="s">
        <v>4347</v>
      </c>
      <c r="E28" s="122" t="s">
        <v>17</v>
      </c>
      <c r="F28" s="219">
        <v>4662.85</v>
      </c>
      <c r="G28" s="219">
        <f t="shared" si="0"/>
        <v>600271994.75</v>
      </c>
      <c r="H28" s="122" t="s">
        <v>181</v>
      </c>
      <c r="I28" s="122" t="s">
        <v>38</v>
      </c>
      <c r="J28" s="122" t="s">
        <v>4342</v>
      </c>
    </row>
    <row r="29" spans="1:10" ht="12.75">
      <c r="A29" s="51">
        <v>24</v>
      </c>
      <c r="B29" s="122" t="s">
        <v>4434</v>
      </c>
      <c r="C29" s="122" t="s">
        <v>4433</v>
      </c>
      <c r="D29" s="122" t="s">
        <v>4351</v>
      </c>
      <c r="E29" s="122" t="s">
        <v>17</v>
      </c>
      <c r="F29" s="219">
        <v>4389.17</v>
      </c>
      <c r="G29" s="219">
        <f t="shared" si="0"/>
        <v>565039799.9499999</v>
      </c>
      <c r="H29" s="122" t="s">
        <v>181</v>
      </c>
      <c r="I29" s="122" t="s">
        <v>38</v>
      </c>
      <c r="J29" s="122" t="s">
        <v>4342</v>
      </c>
    </row>
    <row r="30" spans="1:10" ht="12.75">
      <c r="A30" s="51">
        <v>25</v>
      </c>
      <c r="B30" s="220" t="s">
        <v>4432</v>
      </c>
      <c r="C30" s="122" t="s">
        <v>4431</v>
      </c>
      <c r="D30" s="122" t="s">
        <v>4347</v>
      </c>
      <c r="E30" s="122" t="s">
        <v>17</v>
      </c>
      <c r="F30" s="219">
        <v>4194.97</v>
      </c>
      <c r="G30" s="219">
        <f t="shared" si="0"/>
        <v>540039462.95</v>
      </c>
      <c r="H30" s="122" t="s">
        <v>181</v>
      </c>
      <c r="I30" s="122" t="s">
        <v>38</v>
      </c>
      <c r="J30" s="122" t="s">
        <v>4342</v>
      </c>
    </row>
    <row r="31" spans="1:10" ht="12.75">
      <c r="A31" s="51">
        <v>26</v>
      </c>
      <c r="B31" s="122" t="s">
        <v>4430</v>
      </c>
      <c r="C31" s="122" t="s">
        <v>4429</v>
      </c>
      <c r="D31" s="122" t="s">
        <v>4347</v>
      </c>
      <c r="E31" s="122" t="s">
        <v>17</v>
      </c>
      <c r="F31" s="219">
        <v>3957.18</v>
      </c>
      <c r="G31" s="219">
        <f t="shared" si="0"/>
        <v>509427567.2999999</v>
      </c>
      <c r="H31" s="122" t="s">
        <v>181</v>
      </c>
      <c r="I31" s="122" t="s">
        <v>38</v>
      </c>
      <c r="J31" s="122" t="s">
        <v>4342</v>
      </c>
    </row>
    <row r="32" spans="1:10" ht="12.75">
      <c r="A32" s="51">
        <v>27</v>
      </c>
      <c r="B32" s="122" t="s">
        <v>1543</v>
      </c>
      <c r="C32" s="122" t="s">
        <v>4428</v>
      </c>
      <c r="D32" s="122" t="s">
        <v>105</v>
      </c>
      <c r="E32" s="122" t="s">
        <v>590</v>
      </c>
      <c r="F32" s="219">
        <v>3800.75</v>
      </c>
      <c r="G32" s="219">
        <f t="shared" si="0"/>
        <v>489289551.24999994</v>
      </c>
      <c r="H32" s="122" t="s">
        <v>234</v>
      </c>
      <c r="I32" s="122" t="s">
        <v>181</v>
      </c>
      <c r="J32" s="122" t="s">
        <v>4354</v>
      </c>
    </row>
    <row r="33" spans="1:10" ht="12.75">
      <c r="A33" s="51">
        <v>28</v>
      </c>
      <c r="B33" s="122" t="s">
        <v>4427</v>
      </c>
      <c r="C33" s="122" t="s">
        <v>4263</v>
      </c>
      <c r="D33" s="122" t="s">
        <v>4351</v>
      </c>
      <c r="E33" s="122" t="s">
        <v>17</v>
      </c>
      <c r="F33" s="219">
        <v>3494.23</v>
      </c>
      <c r="G33" s="219">
        <f t="shared" si="0"/>
        <v>449829699.05</v>
      </c>
      <c r="H33" s="122" t="s">
        <v>181</v>
      </c>
      <c r="I33" s="122" t="s">
        <v>1201</v>
      </c>
      <c r="J33" s="122" t="s">
        <v>4354</v>
      </c>
    </row>
    <row r="34" spans="1:10" ht="12.75">
      <c r="A34" s="51">
        <v>29</v>
      </c>
      <c r="B34" s="122" t="s">
        <v>4262</v>
      </c>
      <c r="C34" s="122" t="s">
        <v>932</v>
      </c>
      <c r="D34" s="122" t="s">
        <v>104</v>
      </c>
      <c r="E34" s="122" t="s">
        <v>17</v>
      </c>
      <c r="F34" s="219">
        <v>3432.88</v>
      </c>
      <c r="G34" s="219">
        <f t="shared" si="0"/>
        <v>441931806.79999995</v>
      </c>
      <c r="H34" s="122" t="s">
        <v>181</v>
      </c>
      <c r="I34" s="122" t="s">
        <v>1201</v>
      </c>
      <c r="J34" s="122" t="s">
        <v>4354</v>
      </c>
    </row>
    <row r="35" spans="1:10" ht="12.75">
      <c r="A35" s="51">
        <v>30</v>
      </c>
      <c r="B35" s="122" t="s">
        <v>4261</v>
      </c>
      <c r="C35" s="122" t="s">
        <v>4260</v>
      </c>
      <c r="D35" s="122" t="s">
        <v>4347</v>
      </c>
      <c r="E35" s="122" t="s">
        <v>17</v>
      </c>
      <c r="F35" s="219">
        <v>3114.33</v>
      </c>
      <c r="G35" s="219">
        <f t="shared" si="0"/>
        <v>400923272.54999995</v>
      </c>
      <c r="H35" s="122" t="s">
        <v>181</v>
      </c>
      <c r="I35" s="122" t="s">
        <v>38</v>
      </c>
      <c r="J35" s="122" t="s">
        <v>4342</v>
      </c>
    </row>
    <row r="36" spans="1:10" ht="12.75">
      <c r="A36" s="51">
        <v>31</v>
      </c>
      <c r="B36" s="122" t="s">
        <v>4259</v>
      </c>
      <c r="C36" s="122" t="s">
        <v>4425</v>
      </c>
      <c r="D36" s="122" t="s">
        <v>4347</v>
      </c>
      <c r="E36" s="122" t="s">
        <v>17</v>
      </c>
      <c r="F36" s="219">
        <v>3111.11</v>
      </c>
      <c r="G36" s="219">
        <f t="shared" si="0"/>
        <v>400508745.84999996</v>
      </c>
      <c r="H36" s="122" t="s">
        <v>181</v>
      </c>
      <c r="I36" s="122" t="s">
        <v>38</v>
      </c>
      <c r="J36" s="122" t="s">
        <v>4342</v>
      </c>
    </row>
    <row r="37" spans="1:10" ht="12.75">
      <c r="A37" s="51">
        <v>32</v>
      </c>
      <c r="B37" s="122" t="s">
        <v>4424</v>
      </c>
      <c r="C37" s="122" t="s">
        <v>4423</v>
      </c>
      <c r="D37" s="122" t="s">
        <v>4351</v>
      </c>
      <c r="E37" s="122" t="s">
        <v>17</v>
      </c>
      <c r="F37" s="219">
        <v>2163.22</v>
      </c>
      <c r="G37" s="219">
        <f t="shared" si="0"/>
        <v>278482126.6999999</v>
      </c>
      <c r="H37" s="122" t="s">
        <v>181</v>
      </c>
      <c r="I37" s="122" t="s">
        <v>38</v>
      </c>
      <c r="J37" s="122" t="s">
        <v>4342</v>
      </c>
    </row>
    <row r="38" spans="1:10" ht="12.75">
      <c r="A38" s="51">
        <v>33</v>
      </c>
      <c r="B38" s="122" t="s">
        <v>1465</v>
      </c>
      <c r="C38" s="122" t="s">
        <v>1466</v>
      </c>
      <c r="D38" s="122" t="s">
        <v>362</v>
      </c>
      <c r="E38" s="122" t="s">
        <v>4347</v>
      </c>
      <c r="F38" s="219">
        <v>2118.89</v>
      </c>
      <c r="G38" s="219">
        <f aca="true" t="shared" si="1" ref="G38:G66">(F38*0.128735)*1000000</f>
        <v>272775304.15</v>
      </c>
      <c r="H38" s="122" t="s">
        <v>234</v>
      </c>
      <c r="I38" s="122" t="s">
        <v>181</v>
      </c>
      <c r="J38" s="122" t="s">
        <v>4342</v>
      </c>
    </row>
    <row r="39" spans="1:10" ht="12.75">
      <c r="A39" s="51">
        <v>34</v>
      </c>
      <c r="B39" s="122" t="s">
        <v>4422</v>
      </c>
      <c r="C39" s="122" t="s">
        <v>4421</v>
      </c>
      <c r="D39" s="122" t="s">
        <v>4347</v>
      </c>
      <c r="E39" s="122" t="s">
        <v>17</v>
      </c>
      <c r="F39" s="219">
        <v>1758.13</v>
      </c>
      <c r="G39" s="219">
        <f t="shared" si="1"/>
        <v>226332865.54999998</v>
      </c>
      <c r="H39" s="122" t="s">
        <v>181</v>
      </c>
      <c r="I39" s="122" t="s">
        <v>38</v>
      </c>
      <c r="J39" s="122" t="s">
        <v>4342</v>
      </c>
    </row>
    <row r="40" spans="1:10" ht="12.75">
      <c r="A40" s="51">
        <v>35</v>
      </c>
      <c r="B40" s="220" t="s">
        <v>4420</v>
      </c>
      <c r="C40" s="122" t="s">
        <v>4419</v>
      </c>
      <c r="D40" s="122" t="s">
        <v>4347</v>
      </c>
      <c r="E40" s="122" t="s">
        <v>17</v>
      </c>
      <c r="F40" s="219">
        <v>1738.21</v>
      </c>
      <c r="G40" s="219">
        <f t="shared" si="1"/>
        <v>223768464.35</v>
      </c>
      <c r="H40" s="122" t="s">
        <v>181</v>
      </c>
      <c r="I40" s="122" t="s">
        <v>38</v>
      </c>
      <c r="J40" s="122" t="s">
        <v>4342</v>
      </c>
    </row>
    <row r="41" spans="1:10" ht="12.75">
      <c r="A41" s="51">
        <v>36</v>
      </c>
      <c r="B41" s="122" t="s">
        <v>4418</v>
      </c>
      <c r="C41" s="122" t="s">
        <v>4417</v>
      </c>
      <c r="D41" s="122" t="s">
        <v>4372</v>
      </c>
      <c r="E41" s="122" t="s">
        <v>17</v>
      </c>
      <c r="F41" s="219">
        <v>1623.86</v>
      </c>
      <c r="G41" s="219">
        <f t="shared" si="1"/>
        <v>209047617.09999996</v>
      </c>
      <c r="H41" s="122" t="s">
        <v>181</v>
      </c>
      <c r="I41" s="122" t="s">
        <v>38</v>
      </c>
      <c r="J41" s="122" t="s">
        <v>4342</v>
      </c>
    </row>
    <row r="42" spans="1:10" ht="12.75">
      <c r="A42" s="51">
        <v>37</v>
      </c>
      <c r="B42" s="122" t="s">
        <v>4416</v>
      </c>
      <c r="C42" s="122" t="s">
        <v>4415</v>
      </c>
      <c r="D42" s="122" t="s">
        <v>4351</v>
      </c>
      <c r="E42" s="122" t="s">
        <v>17</v>
      </c>
      <c r="F42" s="219">
        <v>1448.02</v>
      </c>
      <c r="G42" s="219">
        <f t="shared" si="1"/>
        <v>186410854.7</v>
      </c>
      <c r="H42" s="122" t="s">
        <v>181</v>
      </c>
      <c r="I42" s="122" t="s">
        <v>38</v>
      </c>
      <c r="J42" s="122" t="s">
        <v>4342</v>
      </c>
    </row>
    <row r="43" spans="1:10" ht="12.75">
      <c r="A43" s="51">
        <v>38</v>
      </c>
      <c r="B43" s="122" t="s">
        <v>4414</v>
      </c>
      <c r="C43" s="122" t="s">
        <v>4413</v>
      </c>
      <c r="D43" s="122" t="s">
        <v>4347</v>
      </c>
      <c r="E43" s="122" t="s">
        <v>17</v>
      </c>
      <c r="F43" s="219">
        <v>1420.98</v>
      </c>
      <c r="G43" s="219">
        <f t="shared" si="1"/>
        <v>182929860.29999998</v>
      </c>
      <c r="H43" s="122" t="s">
        <v>181</v>
      </c>
      <c r="I43" s="122" t="s">
        <v>38</v>
      </c>
      <c r="J43" s="122" t="s">
        <v>4342</v>
      </c>
    </row>
    <row r="44" spans="1:10" ht="12.75">
      <c r="A44" s="51">
        <v>39</v>
      </c>
      <c r="B44" s="220" t="s">
        <v>4412</v>
      </c>
      <c r="C44" s="122" t="s">
        <v>4411</v>
      </c>
      <c r="D44" s="122" t="s">
        <v>4351</v>
      </c>
      <c r="E44" s="122" t="s">
        <v>17</v>
      </c>
      <c r="F44" s="219">
        <v>1408.63</v>
      </c>
      <c r="G44" s="219">
        <f t="shared" si="1"/>
        <v>181339983.05</v>
      </c>
      <c r="H44" s="122" t="s">
        <v>181</v>
      </c>
      <c r="I44" s="122" t="s">
        <v>1201</v>
      </c>
      <c r="J44" s="122" t="s">
        <v>4354</v>
      </c>
    </row>
    <row r="45" spans="1:10" ht="12.75">
      <c r="A45" s="51">
        <v>40</v>
      </c>
      <c r="B45" s="220" t="s">
        <v>4410</v>
      </c>
      <c r="C45" s="122" t="s">
        <v>4409</v>
      </c>
      <c r="D45" s="122" t="s">
        <v>4347</v>
      </c>
      <c r="E45" s="122" t="s">
        <v>17</v>
      </c>
      <c r="F45" s="219">
        <v>1283.66</v>
      </c>
      <c r="G45" s="219">
        <f t="shared" si="1"/>
        <v>165251970.1</v>
      </c>
      <c r="H45" s="122" t="s">
        <v>4403</v>
      </c>
      <c r="I45" s="122" t="s">
        <v>2128</v>
      </c>
      <c r="J45" s="122" t="s">
        <v>4408</v>
      </c>
    </row>
    <row r="46" spans="1:10" ht="12.75">
      <c r="A46" s="51">
        <v>41</v>
      </c>
      <c r="B46" s="122" t="s">
        <v>4407</v>
      </c>
      <c r="C46" s="122" t="s">
        <v>4406</v>
      </c>
      <c r="D46" s="122" t="s">
        <v>4405</v>
      </c>
      <c r="E46" s="122" t="s">
        <v>4404</v>
      </c>
      <c r="F46" s="219">
        <v>1169.82</v>
      </c>
      <c r="G46" s="219">
        <f t="shared" si="1"/>
        <v>150596777.7</v>
      </c>
      <c r="H46" s="122" t="s">
        <v>4403</v>
      </c>
      <c r="I46" s="122" t="s">
        <v>2128</v>
      </c>
      <c r="J46" s="122" t="s">
        <v>4402</v>
      </c>
    </row>
    <row r="47" spans="1:10" ht="12.75">
      <c r="A47" s="51">
        <v>42</v>
      </c>
      <c r="B47" s="220" t="s">
        <v>4401</v>
      </c>
      <c r="C47" s="122" t="s">
        <v>4400</v>
      </c>
      <c r="D47" s="122" t="s">
        <v>4399</v>
      </c>
      <c r="E47" s="122" t="s">
        <v>4240</v>
      </c>
      <c r="F47" s="219">
        <v>1053.3</v>
      </c>
      <c r="G47" s="219">
        <f t="shared" si="1"/>
        <v>135596575.49999997</v>
      </c>
      <c r="H47" s="122" t="s">
        <v>181</v>
      </c>
      <c r="I47" s="122" t="s">
        <v>38</v>
      </c>
      <c r="J47" s="122" t="s">
        <v>4342</v>
      </c>
    </row>
    <row r="48" spans="1:10" ht="12.75">
      <c r="A48" s="51">
        <v>43</v>
      </c>
      <c r="B48" s="122" t="s">
        <v>4398</v>
      </c>
      <c r="C48" s="122" t="s">
        <v>1695</v>
      </c>
      <c r="D48" s="122" t="s">
        <v>4351</v>
      </c>
      <c r="E48" s="122" t="s">
        <v>17</v>
      </c>
      <c r="F48" s="219">
        <v>1019.29</v>
      </c>
      <c r="G48" s="219">
        <f t="shared" si="1"/>
        <v>131218298.14999998</v>
      </c>
      <c r="H48" s="122" t="s">
        <v>4397</v>
      </c>
      <c r="I48" s="122" t="s">
        <v>4396</v>
      </c>
      <c r="J48" s="122" t="s">
        <v>4395</v>
      </c>
    </row>
    <row r="49" spans="1:10" ht="12.75">
      <c r="A49" s="51">
        <v>44</v>
      </c>
      <c r="B49" s="122" t="s">
        <v>4394</v>
      </c>
      <c r="C49" s="122" t="s">
        <v>4393</v>
      </c>
      <c r="D49" s="122" t="s">
        <v>4392</v>
      </c>
      <c r="E49" s="122" t="s">
        <v>4391</v>
      </c>
      <c r="F49" s="122">
        <v>968.52</v>
      </c>
      <c r="G49" s="219">
        <f t="shared" si="1"/>
        <v>124682422.19999999</v>
      </c>
      <c r="H49" s="122" t="s">
        <v>4390</v>
      </c>
      <c r="I49" s="122" t="s">
        <v>4389</v>
      </c>
      <c r="J49" s="122" t="s">
        <v>4388</v>
      </c>
    </row>
    <row r="50" spans="1:10" ht="12.75">
      <c r="A50" s="51">
        <v>45</v>
      </c>
      <c r="B50" s="122" t="s">
        <v>4387</v>
      </c>
      <c r="C50" s="122" t="s">
        <v>4386</v>
      </c>
      <c r="D50" s="122" t="s">
        <v>4351</v>
      </c>
      <c r="E50" s="122" t="s">
        <v>4134</v>
      </c>
      <c r="F50" s="122">
        <v>961.64</v>
      </c>
      <c r="G50" s="219">
        <f t="shared" si="1"/>
        <v>123796725.39999999</v>
      </c>
      <c r="H50" s="122" t="s">
        <v>181</v>
      </c>
      <c r="I50" s="122" t="s">
        <v>38</v>
      </c>
      <c r="J50" s="122" t="s">
        <v>4342</v>
      </c>
    </row>
    <row r="51" spans="1:10" ht="12.75">
      <c r="A51" s="51">
        <v>46</v>
      </c>
      <c r="B51" s="122" t="s">
        <v>4385</v>
      </c>
      <c r="C51" s="122" t="s">
        <v>4384</v>
      </c>
      <c r="D51" s="122" t="s">
        <v>4351</v>
      </c>
      <c r="E51" s="122" t="s">
        <v>17</v>
      </c>
      <c r="F51" s="122">
        <v>956.2</v>
      </c>
      <c r="G51" s="219">
        <f t="shared" si="1"/>
        <v>123096407</v>
      </c>
      <c r="H51" s="122" t="s">
        <v>181</v>
      </c>
      <c r="I51" s="122" t="s">
        <v>38</v>
      </c>
      <c r="J51" s="122" t="s">
        <v>4342</v>
      </c>
    </row>
    <row r="52" spans="1:10" ht="12.75">
      <c r="A52" s="51">
        <v>47</v>
      </c>
      <c r="B52" s="122" t="s">
        <v>4383</v>
      </c>
      <c r="C52" s="122" t="s">
        <v>4382</v>
      </c>
      <c r="D52" s="122" t="s">
        <v>4351</v>
      </c>
      <c r="E52" s="122" t="s">
        <v>17</v>
      </c>
      <c r="F52" s="122">
        <v>836.35</v>
      </c>
      <c r="G52" s="219">
        <f t="shared" si="1"/>
        <v>107667517.24999999</v>
      </c>
      <c r="H52" s="122" t="s">
        <v>181</v>
      </c>
      <c r="I52" s="122" t="s">
        <v>38</v>
      </c>
      <c r="J52" s="122" t="s">
        <v>4342</v>
      </c>
    </row>
    <row r="53" spans="1:10" ht="12.75">
      <c r="A53" s="51">
        <v>48</v>
      </c>
      <c r="B53" s="122" t="s">
        <v>4381</v>
      </c>
      <c r="C53" s="122" t="s">
        <v>4381</v>
      </c>
      <c r="D53" s="122" t="s">
        <v>4347</v>
      </c>
      <c r="E53" s="122" t="s">
        <v>17</v>
      </c>
      <c r="F53" s="122">
        <v>828.83</v>
      </c>
      <c r="G53" s="219">
        <f t="shared" si="1"/>
        <v>106699430.04999998</v>
      </c>
      <c r="H53" s="122" t="s">
        <v>181</v>
      </c>
      <c r="I53" s="122" t="s">
        <v>38</v>
      </c>
      <c r="J53" s="122" t="s">
        <v>4342</v>
      </c>
    </row>
    <row r="54" spans="1:10" ht="12.75">
      <c r="A54" s="51">
        <v>49</v>
      </c>
      <c r="B54" s="122" t="s">
        <v>4380</v>
      </c>
      <c r="C54" s="122" t="s">
        <v>4379</v>
      </c>
      <c r="D54" s="122" t="s">
        <v>4351</v>
      </c>
      <c r="E54" s="122" t="s">
        <v>17</v>
      </c>
      <c r="F54" s="122">
        <v>749.91</v>
      </c>
      <c r="G54" s="219">
        <f t="shared" si="1"/>
        <v>96539663.84999998</v>
      </c>
      <c r="H54" s="122" t="s">
        <v>181</v>
      </c>
      <c r="I54" s="122" t="s">
        <v>38</v>
      </c>
      <c r="J54" s="122" t="s">
        <v>4342</v>
      </c>
    </row>
    <row r="55" spans="1:10" ht="12.75">
      <c r="A55" s="51">
        <v>50</v>
      </c>
      <c r="B55" s="122" t="s">
        <v>4378</v>
      </c>
      <c r="C55" s="122" t="s">
        <v>4377</v>
      </c>
      <c r="D55" s="122" t="s">
        <v>4351</v>
      </c>
      <c r="E55" s="122" t="s">
        <v>17</v>
      </c>
      <c r="F55" s="122">
        <v>714.29</v>
      </c>
      <c r="G55" s="219">
        <f t="shared" si="1"/>
        <v>91954123.14999999</v>
      </c>
      <c r="H55" s="122" t="s">
        <v>181</v>
      </c>
      <c r="I55" s="122" t="s">
        <v>38</v>
      </c>
      <c r="J55" s="122" t="s">
        <v>4342</v>
      </c>
    </row>
    <row r="56" spans="1:10" ht="12.75">
      <c r="A56" s="51">
        <v>51</v>
      </c>
      <c r="B56" s="122" t="s">
        <v>4376</v>
      </c>
      <c r="C56" s="122" t="s">
        <v>4375</v>
      </c>
      <c r="D56" s="122" t="s">
        <v>4347</v>
      </c>
      <c r="E56" s="122" t="s">
        <v>17</v>
      </c>
      <c r="F56" s="122">
        <v>545.6</v>
      </c>
      <c r="G56" s="219">
        <f t="shared" si="1"/>
        <v>70237816</v>
      </c>
      <c r="H56" s="122" t="s">
        <v>181</v>
      </c>
      <c r="I56" s="122" t="s">
        <v>38</v>
      </c>
      <c r="J56" s="122" t="s">
        <v>4342</v>
      </c>
    </row>
    <row r="57" spans="1:10" ht="12.75">
      <c r="A57" s="51">
        <v>52</v>
      </c>
      <c r="B57" s="122" t="s">
        <v>4374</v>
      </c>
      <c r="C57" s="122" t="s">
        <v>4373</v>
      </c>
      <c r="D57" s="122" t="s">
        <v>4372</v>
      </c>
      <c r="E57" s="122" t="s">
        <v>17</v>
      </c>
      <c r="F57" s="122">
        <v>451.23</v>
      </c>
      <c r="G57" s="219">
        <f t="shared" si="1"/>
        <v>58089094.05</v>
      </c>
      <c r="H57" s="122" t="s">
        <v>181</v>
      </c>
      <c r="I57" s="122" t="s">
        <v>38</v>
      </c>
      <c r="J57" s="122" t="s">
        <v>4342</v>
      </c>
    </row>
    <row r="58" spans="1:10" ht="12.75">
      <c r="A58" s="51">
        <v>53</v>
      </c>
      <c r="B58" s="122" t="s">
        <v>4516</v>
      </c>
      <c r="C58" s="122" t="s">
        <v>4515</v>
      </c>
      <c r="D58" s="122" t="s">
        <v>4351</v>
      </c>
      <c r="E58" s="122" t="s">
        <v>17</v>
      </c>
      <c r="F58" s="122">
        <v>445.8</v>
      </c>
      <c r="G58" s="219">
        <f t="shared" si="1"/>
        <v>57390063</v>
      </c>
      <c r="H58" s="122" t="s">
        <v>181</v>
      </c>
      <c r="I58" s="122" t="s">
        <v>1201</v>
      </c>
      <c r="J58" s="122" t="s">
        <v>4342</v>
      </c>
    </row>
    <row r="59" spans="1:10" ht="12.75">
      <c r="A59" s="51">
        <v>54</v>
      </c>
      <c r="B59" s="122" t="s">
        <v>4514</v>
      </c>
      <c r="C59" s="122" t="s">
        <v>4513</v>
      </c>
      <c r="D59" s="122" t="s">
        <v>4351</v>
      </c>
      <c r="E59" s="122" t="s">
        <v>17</v>
      </c>
      <c r="F59" s="122">
        <v>444.58</v>
      </c>
      <c r="G59" s="219">
        <f t="shared" si="1"/>
        <v>57233006.29999999</v>
      </c>
      <c r="H59" s="122" t="s">
        <v>181</v>
      </c>
      <c r="I59" s="122" t="s">
        <v>1201</v>
      </c>
      <c r="J59" s="122" t="s">
        <v>4354</v>
      </c>
    </row>
    <row r="60" spans="1:10" ht="12.75">
      <c r="A60" s="51">
        <v>55</v>
      </c>
      <c r="B60" s="122" t="s">
        <v>4512</v>
      </c>
      <c r="C60" s="122" t="s">
        <v>4363</v>
      </c>
      <c r="D60" s="122" t="s">
        <v>4351</v>
      </c>
      <c r="E60" s="122" t="s">
        <v>17</v>
      </c>
      <c r="F60" s="122">
        <v>432.84</v>
      </c>
      <c r="G60" s="219">
        <f t="shared" si="1"/>
        <v>55721657.39999999</v>
      </c>
      <c r="H60" s="122" t="s">
        <v>181</v>
      </c>
      <c r="I60" s="122" t="s">
        <v>38</v>
      </c>
      <c r="J60" s="122" t="s">
        <v>4342</v>
      </c>
    </row>
    <row r="61" spans="1:10" ht="12.75">
      <c r="A61" s="51">
        <v>56</v>
      </c>
      <c r="B61" s="122" t="s">
        <v>4362</v>
      </c>
      <c r="C61" s="122" t="s">
        <v>4361</v>
      </c>
      <c r="D61" s="122" t="s">
        <v>4347</v>
      </c>
      <c r="E61" s="122" t="s">
        <v>17</v>
      </c>
      <c r="F61" s="122">
        <v>295.76</v>
      </c>
      <c r="G61" s="219">
        <f t="shared" si="1"/>
        <v>38074663.599999994</v>
      </c>
      <c r="H61" s="122" t="s">
        <v>181</v>
      </c>
      <c r="I61" s="122" t="s">
        <v>1201</v>
      </c>
      <c r="J61" s="122" t="s">
        <v>4354</v>
      </c>
    </row>
    <row r="62" spans="1:10" ht="12.75">
      <c r="A62" s="51">
        <v>57</v>
      </c>
      <c r="B62" s="122" t="s">
        <v>4360</v>
      </c>
      <c r="C62" s="122" t="s">
        <v>4359</v>
      </c>
      <c r="D62" s="122" t="s">
        <v>4351</v>
      </c>
      <c r="E62" s="122" t="s">
        <v>17</v>
      </c>
      <c r="F62" s="122">
        <v>184.34</v>
      </c>
      <c r="G62" s="219">
        <f t="shared" si="1"/>
        <v>23731009.899999995</v>
      </c>
      <c r="H62" s="122" t="s">
        <v>181</v>
      </c>
      <c r="I62" s="122" t="s">
        <v>38</v>
      </c>
      <c r="J62" s="122" t="s">
        <v>4342</v>
      </c>
    </row>
    <row r="63" spans="1:10" ht="12.75">
      <c r="A63" s="51">
        <v>58</v>
      </c>
      <c r="B63" s="122" t="s">
        <v>4358</v>
      </c>
      <c r="C63" s="122" t="s">
        <v>4357</v>
      </c>
      <c r="D63" s="122" t="s">
        <v>4351</v>
      </c>
      <c r="E63" s="122" t="s">
        <v>17</v>
      </c>
      <c r="F63" s="122">
        <v>177.98</v>
      </c>
      <c r="G63" s="219">
        <f t="shared" si="1"/>
        <v>22912255.299999997</v>
      </c>
      <c r="H63" s="122" t="s">
        <v>181</v>
      </c>
      <c r="I63" s="122" t="s">
        <v>38</v>
      </c>
      <c r="J63" s="122" t="s">
        <v>4342</v>
      </c>
    </row>
    <row r="64" spans="1:10" ht="12.75">
      <c r="A64" s="51">
        <v>59</v>
      </c>
      <c r="B64" s="122" t="s">
        <v>4356</v>
      </c>
      <c r="C64" s="122" t="s">
        <v>4355</v>
      </c>
      <c r="D64" s="122" t="s">
        <v>105</v>
      </c>
      <c r="E64" s="122" t="s">
        <v>17</v>
      </c>
      <c r="F64" s="122">
        <v>162.51</v>
      </c>
      <c r="G64" s="219">
        <f t="shared" si="1"/>
        <v>20920724.849999994</v>
      </c>
      <c r="H64" s="122" t="s">
        <v>181</v>
      </c>
      <c r="I64" s="122" t="s">
        <v>1201</v>
      </c>
      <c r="J64" s="122" t="s">
        <v>4354</v>
      </c>
    </row>
    <row r="65" spans="1:10" ht="12.75">
      <c r="A65" s="51">
        <v>60</v>
      </c>
      <c r="B65" s="122" t="s">
        <v>4353</v>
      </c>
      <c r="C65" s="122" t="s">
        <v>4352</v>
      </c>
      <c r="D65" s="122" t="s">
        <v>4351</v>
      </c>
      <c r="E65" s="122" t="s">
        <v>17</v>
      </c>
      <c r="F65" s="122">
        <v>157.03</v>
      </c>
      <c r="G65" s="219">
        <f t="shared" si="1"/>
        <v>20215257.049999997</v>
      </c>
      <c r="H65" s="122" t="s">
        <v>181</v>
      </c>
      <c r="I65" s="122" t="s">
        <v>38</v>
      </c>
      <c r="J65" s="122" t="s">
        <v>4343</v>
      </c>
    </row>
    <row r="66" spans="1:10" ht="12.75">
      <c r="A66" s="51">
        <v>61</v>
      </c>
      <c r="B66" s="122" t="s">
        <v>4350</v>
      </c>
      <c r="C66" s="122" t="s">
        <v>4349</v>
      </c>
      <c r="D66" s="122" t="s">
        <v>4348</v>
      </c>
      <c r="E66" s="122" t="s">
        <v>4346</v>
      </c>
      <c r="F66" s="122">
        <v>72.6</v>
      </c>
      <c r="G66" s="219">
        <f t="shared" si="1"/>
        <v>9346160.999999998</v>
      </c>
      <c r="H66" s="122" t="s">
        <v>4345</v>
      </c>
      <c r="I66" s="122" t="s">
        <v>4344</v>
      </c>
      <c r="J66" s="122" t="s">
        <v>4343</v>
      </c>
    </row>
    <row r="68" ht="12.75">
      <c r="A68" s="51" t="s">
        <v>4341</v>
      </c>
    </row>
    <row r="69" ht="12.75">
      <c r="A69" s="51" t="s">
        <v>4314</v>
      </c>
    </row>
  </sheetData>
  <sheetProtection/>
  <mergeCells count="1">
    <mergeCell ref="E1:G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C39" sqref="C39"/>
    </sheetView>
  </sheetViews>
  <sheetFormatPr defaultColWidth="11.00390625" defaultRowHeight="12.75"/>
  <cols>
    <col min="1" max="1" width="32.875" style="0" customWidth="1"/>
    <col min="2" max="2" width="26.75390625" style="0" customWidth="1"/>
    <col min="3" max="3" width="18.625" style="0" customWidth="1"/>
    <col min="4" max="4" width="9.625" style="0" customWidth="1"/>
    <col min="5" max="8" width="11.00390625" style="0" customWidth="1"/>
    <col min="9" max="9" width="16.625" style="0" customWidth="1"/>
  </cols>
  <sheetData>
    <row r="1" spans="1:4" ht="12.75">
      <c r="A1" s="447" t="s">
        <v>5118</v>
      </c>
      <c r="B1" s="447"/>
      <c r="C1" s="447"/>
      <c r="D1" s="447"/>
    </row>
    <row r="2" spans="1:4" ht="63.75" thickBot="1">
      <c r="A2" s="334" t="s">
        <v>5130</v>
      </c>
      <c r="B2" s="334" t="s">
        <v>5131</v>
      </c>
      <c r="C2" s="334" t="s">
        <v>5132</v>
      </c>
      <c r="D2" s="334" t="s">
        <v>5022</v>
      </c>
    </row>
    <row r="3" spans="1:4" ht="12.75">
      <c r="A3" s="335" t="s">
        <v>5058</v>
      </c>
      <c r="B3" s="336">
        <v>613092432673</v>
      </c>
      <c r="C3" s="337">
        <v>399800876078.00006</v>
      </c>
      <c r="D3" s="338">
        <v>0.6521053837427455</v>
      </c>
    </row>
    <row r="4" spans="1:4" ht="12.75">
      <c r="A4" s="335" t="s">
        <v>5054</v>
      </c>
      <c r="B4" s="336">
        <v>215160552974</v>
      </c>
      <c r="C4" s="337">
        <v>122876995705.20349</v>
      </c>
      <c r="D4" s="338">
        <v>0.5710944409036351</v>
      </c>
    </row>
    <row r="5" spans="1:4" ht="12.75">
      <c r="A5" s="339" t="s">
        <v>5124</v>
      </c>
      <c r="B5" s="340">
        <v>2697652171992</v>
      </c>
      <c r="C5" s="337">
        <v>1378661548624.398</v>
      </c>
      <c r="D5" s="338">
        <v>0.5110597885591629</v>
      </c>
    </row>
    <row r="6" spans="1:4" ht="12.75">
      <c r="A6" s="341" t="s">
        <v>5059</v>
      </c>
      <c r="B6" s="336">
        <v>1035625894724</v>
      </c>
      <c r="C6" s="337">
        <v>448445353753.60004</v>
      </c>
      <c r="D6" s="338">
        <v>0.43301867598928007</v>
      </c>
    </row>
    <row r="7" spans="1:4" ht="12.75">
      <c r="A7" s="339" t="s">
        <v>5133</v>
      </c>
      <c r="B7" s="340">
        <v>1595372294633</v>
      </c>
      <c r="C7" s="337">
        <v>673476999990.7286</v>
      </c>
      <c r="D7" s="338">
        <v>0.42214409906476125</v>
      </c>
    </row>
    <row r="8" spans="1:4" ht="21">
      <c r="A8" s="339" t="s">
        <v>5125</v>
      </c>
      <c r="B8" s="340">
        <v>2252982669591</v>
      </c>
      <c r="C8" s="337">
        <v>735381691853</v>
      </c>
      <c r="D8" s="338">
        <v>0.32640361676039836</v>
      </c>
    </row>
    <row r="9" spans="1:4" ht="12.75">
      <c r="A9" s="335" t="s">
        <v>4850</v>
      </c>
      <c r="B9" s="336">
        <v>898782924787</v>
      </c>
      <c r="C9" s="337">
        <v>282915336219.9999</v>
      </c>
      <c r="D9" s="338">
        <v>0.31477604704945544</v>
      </c>
    </row>
    <row r="10" spans="1:4" ht="12.75">
      <c r="A10" s="335" t="s">
        <v>1114</v>
      </c>
      <c r="B10" s="336">
        <v>1985496173446</v>
      </c>
      <c r="C10" s="337">
        <v>497188374239.41724</v>
      </c>
      <c r="D10" s="338">
        <v>0.2504101397367611</v>
      </c>
    </row>
    <row r="11" spans="1:4" ht="12.75">
      <c r="A11" s="335" t="s">
        <v>5056</v>
      </c>
      <c r="B11" s="336">
        <v>892996473056</v>
      </c>
      <c r="C11" s="337">
        <v>217859403914.90002</v>
      </c>
      <c r="D11" s="338">
        <v>0.24396446177367825</v>
      </c>
    </row>
    <row r="12" spans="1:4" ht="12.75">
      <c r="A12" s="335" t="s">
        <v>5134</v>
      </c>
      <c r="B12" s="336">
        <v>2800031789755</v>
      </c>
      <c r="C12" s="337">
        <v>641633075257.0431</v>
      </c>
      <c r="D12" s="338">
        <v>0.22915206806033633</v>
      </c>
    </row>
    <row r="13" spans="1:4" ht="12.75">
      <c r="A13" s="335" t="s">
        <v>5055</v>
      </c>
      <c r="B13" s="336">
        <v>727877831855</v>
      </c>
      <c r="C13" s="337">
        <v>130353644373.1</v>
      </c>
      <c r="D13" s="338">
        <v>0.17908725704819606</v>
      </c>
    </row>
    <row r="14" spans="1:4" ht="12.75">
      <c r="A14" s="335" t="s">
        <v>5057</v>
      </c>
      <c r="B14" s="336">
        <v>1985288295907</v>
      </c>
      <c r="C14" s="337">
        <v>244509860439.28534</v>
      </c>
      <c r="D14" s="338">
        <v>0.12316088345626316</v>
      </c>
    </row>
    <row r="15" spans="1:4" ht="12.75">
      <c r="A15" s="335" t="s">
        <v>4923</v>
      </c>
      <c r="B15" s="336">
        <v>1076519856104</v>
      </c>
      <c r="C15" s="337">
        <v>106641745056.54999</v>
      </c>
      <c r="D15" s="338">
        <v>0.09906156811867257</v>
      </c>
    </row>
    <row r="16" spans="1:4" ht="12.75">
      <c r="A16" s="335" t="s">
        <v>5052</v>
      </c>
      <c r="B16" s="336">
        <v>1047084968137</v>
      </c>
      <c r="C16" s="337">
        <v>98101061350.704</v>
      </c>
      <c r="D16" s="338">
        <v>0.09368968549443306</v>
      </c>
    </row>
    <row r="17" spans="1:4" ht="12.75">
      <c r="A17" s="335" t="s">
        <v>5050</v>
      </c>
      <c r="B17" s="336">
        <v>1022669110375</v>
      </c>
      <c r="C17" s="337">
        <v>82754254796.1297</v>
      </c>
      <c r="D17" s="338">
        <v>0.08091987325771945</v>
      </c>
    </row>
    <row r="18" spans="1:4" ht="12.75">
      <c r="A18" s="335" t="s">
        <v>5049</v>
      </c>
      <c r="B18" s="336">
        <v>817927818226</v>
      </c>
      <c r="C18" s="337">
        <v>42507038700</v>
      </c>
      <c r="D18" s="338">
        <v>0.051969180840667976</v>
      </c>
    </row>
    <row r="19" spans="1:4" ht="31.5">
      <c r="A19" s="339" t="s">
        <v>5128</v>
      </c>
      <c r="B19" s="340">
        <v>781223646821</v>
      </c>
      <c r="C19" s="337">
        <v>21811790438.750214</v>
      </c>
      <c r="D19" s="338">
        <v>0.027920033562102223</v>
      </c>
    </row>
    <row r="20" spans="1:4" ht="12.75">
      <c r="A20" s="339" t="s">
        <v>5126</v>
      </c>
      <c r="B20" s="340">
        <v>1074812543651</v>
      </c>
      <c r="C20" s="337">
        <v>17543549492.644375</v>
      </c>
      <c r="D20" s="338">
        <v>0.016322427195584445</v>
      </c>
    </row>
    <row r="21" spans="1:4" ht="21">
      <c r="A21" s="342" t="s">
        <v>5127</v>
      </c>
      <c r="B21" s="343">
        <v>905586843214</v>
      </c>
      <c r="C21" s="344">
        <v>7864530503</v>
      </c>
      <c r="D21" s="345">
        <v>0.00868445755581889</v>
      </c>
    </row>
  </sheetData>
  <sheetProtection/>
  <mergeCells count="1">
    <mergeCell ref="A1:D1"/>
  </mergeCells>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K23"/>
  <sheetViews>
    <sheetView zoomScalePageLayoutView="0" workbookViewId="0" topLeftCell="A1">
      <selection activeCell="F2" sqref="F1:F16384"/>
    </sheetView>
  </sheetViews>
  <sheetFormatPr defaultColWidth="10.75390625" defaultRowHeight="12.75"/>
  <cols>
    <col min="1" max="1" width="4.625" style="21" customWidth="1"/>
    <col min="2" max="2" width="36.25390625" style="21" customWidth="1"/>
    <col min="3" max="3" width="19.125" style="21" customWidth="1"/>
    <col min="4" max="4" width="10.75390625" style="21" customWidth="1"/>
    <col min="5" max="5" width="11.125" style="21" customWidth="1"/>
    <col min="6" max="6" width="19.00390625" style="21" customWidth="1"/>
    <col min="7" max="7" width="16.75390625" style="21" customWidth="1"/>
    <col min="8" max="8" width="15.25390625" style="21" customWidth="1"/>
    <col min="9" max="9" width="10.75390625" style="21" customWidth="1"/>
    <col min="10" max="10" width="16.375" style="21" customWidth="1"/>
    <col min="11" max="11" width="19.25390625" style="21" customWidth="1"/>
    <col min="12" max="16384" width="10.75390625" style="21" customWidth="1"/>
  </cols>
  <sheetData>
    <row r="1" spans="2:8" s="237" customFormat="1" ht="12.75">
      <c r="B1" s="22" t="s">
        <v>4546</v>
      </c>
      <c r="C1" s="21"/>
      <c r="D1" s="21"/>
      <c r="E1" s="488" t="s">
        <v>202</v>
      </c>
      <c r="F1" s="488"/>
      <c r="G1" s="488"/>
      <c r="H1" s="238">
        <f>SUM(G6:G15)</f>
        <v>122876995705.20349</v>
      </c>
    </row>
    <row r="2" spans="2:8" s="237" customFormat="1" ht="12.75">
      <c r="B2" s="21" t="s">
        <v>4545</v>
      </c>
      <c r="C2" s="21"/>
      <c r="D2" s="21"/>
      <c r="E2" s="21"/>
      <c r="F2" s="21"/>
      <c r="G2" s="21"/>
      <c r="H2" s="41"/>
    </row>
    <row r="3" spans="2:8" s="237" customFormat="1" ht="12.75">
      <c r="B3" s="21" t="s">
        <v>880</v>
      </c>
      <c r="C3" s="21"/>
      <c r="D3" s="21"/>
      <c r="E3" s="118">
        <v>2</v>
      </c>
      <c r="F3" s="21" t="s">
        <v>826</v>
      </c>
      <c r="G3" s="21"/>
      <c r="H3" s="41"/>
    </row>
    <row r="4" s="237" customFormat="1" ht="12.75"/>
    <row r="5" spans="2:11" s="237" customFormat="1" ht="45">
      <c r="B5" s="26" t="s">
        <v>240</v>
      </c>
      <c r="C5" s="25" t="s">
        <v>241</v>
      </c>
      <c r="D5" s="26" t="s">
        <v>262</v>
      </c>
      <c r="E5" s="26" t="s">
        <v>371</v>
      </c>
      <c r="F5" s="26" t="s">
        <v>4544</v>
      </c>
      <c r="G5" s="26" t="s">
        <v>4543</v>
      </c>
      <c r="H5" s="26" t="s">
        <v>4542</v>
      </c>
      <c r="I5" s="42" t="s">
        <v>4541</v>
      </c>
      <c r="J5" s="27" t="s">
        <v>4540</v>
      </c>
      <c r="K5" s="26" t="s">
        <v>4539</v>
      </c>
    </row>
    <row r="6" spans="1:11" ht="12.75">
      <c r="A6" s="21">
        <v>1</v>
      </c>
      <c r="B6" s="235" t="s">
        <v>4538</v>
      </c>
      <c r="C6" s="235" t="s">
        <v>4537</v>
      </c>
      <c r="D6" s="236" t="s">
        <v>4526</v>
      </c>
      <c r="E6" s="235" t="s">
        <v>4404</v>
      </c>
      <c r="F6" s="419">
        <v>205357103148.3</v>
      </c>
      <c r="G6" s="420">
        <f aca="true" t="shared" si="0" ref="G6:G15">F6*0.436441</f>
        <v>89626259455.1472</v>
      </c>
      <c r="H6" s="158" t="s">
        <v>4534</v>
      </c>
      <c r="I6" s="158" t="s">
        <v>4526</v>
      </c>
      <c r="J6" s="235" t="s">
        <v>4523</v>
      </c>
      <c r="K6" s="235" t="s">
        <v>4522</v>
      </c>
    </row>
    <row r="7" spans="1:11" ht="12.75">
      <c r="A7" s="21">
        <v>2</v>
      </c>
      <c r="B7" s="236" t="s">
        <v>4536</v>
      </c>
      <c r="C7" s="236" t="s">
        <v>247</v>
      </c>
      <c r="D7" s="236" t="s">
        <v>4526</v>
      </c>
      <c r="E7" s="235" t="s">
        <v>4535</v>
      </c>
      <c r="F7" s="420">
        <v>50000000000</v>
      </c>
      <c r="G7" s="420">
        <f t="shared" si="0"/>
        <v>21822050000</v>
      </c>
      <c r="H7" s="235" t="s">
        <v>4534</v>
      </c>
      <c r="I7" s="235" t="s">
        <v>4533</v>
      </c>
      <c r="J7" s="235" t="s">
        <v>4532</v>
      </c>
      <c r="K7" s="235" t="s">
        <v>4531</v>
      </c>
    </row>
    <row r="8" spans="1:11" ht="12.75">
      <c r="A8" s="21">
        <v>3</v>
      </c>
      <c r="B8" s="230" t="s">
        <v>4530</v>
      </c>
      <c r="C8" s="232" t="s">
        <v>4529</v>
      </c>
      <c r="D8" s="233" t="s">
        <v>4526</v>
      </c>
      <c r="E8" s="232" t="s">
        <v>4404</v>
      </c>
      <c r="F8" s="421">
        <v>9043401612.9</v>
      </c>
      <c r="G8" s="422">
        <f t="shared" si="0"/>
        <v>3946911243.335689</v>
      </c>
      <c r="H8" s="202" t="s">
        <v>4526</v>
      </c>
      <c r="I8" s="202" t="s">
        <v>2128</v>
      </c>
      <c r="J8" s="230" t="s">
        <v>4523</v>
      </c>
      <c r="K8" s="230" t="s">
        <v>4522</v>
      </c>
    </row>
    <row r="9" spans="1:11" ht="15" customHeight="1">
      <c r="A9" s="21">
        <v>4</v>
      </c>
      <c r="B9" s="233" t="s">
        <v>4528</v>
      </c>
      <c r="C9" s="233" t="s">
        <v>4527</v>
      </c>
      <c r="D9" s="233" t="s">
        <v>4526</v>
      </c>
      <c r="E9" s="232" t="s">
        <v>4404</v>
      </c>
      <c r="F9" s="421">
        <v>7106480728.52</v>
      </c>
      <c r="G9" s="422">
        <f t="shared" si="0"/>
        <v>3101559555.635998</v>
      </c>
      <c r="H9" s="202" t="s">
        <v>4484</v>
      </c>
      <c r="I9" s="202" t="s">
        <v>38</v>
      </c>
      <c r="J9" s="230" t="s">
        <v>4252</v>
      </c>
      <c r="K9" s="230" t="s">
        <v>4495</v>
      </c>
    </row>
    <row r="10" spans="1:11" ht="12.75">
      <c r="A10" s="21">
        <v>5</v>
      </c>
      <c r="B10" s="230" t="s">
        <v>4525</v>
      </c>
      <c r="C10" s="232" t="s">
        <v>4524</v>
      </c>
      <c r="D10" s="233" t="s">
        <v>4484</v>
      </c>
      <c r="E10" s="232" t="s">
        <v>17</v>
      </c>
      <c r="F10" s="421">
        <v>5305000000</v>
      </c>
      <c r="G10" s="422">
        <f t="shared" si="0"/>
        <v>2315319505</v>
      </c>
      <c r="H10" s="202" t="s">
        <v>4486</v>
      </c>
      <c r="I10" s="202" t="s">
        <v>2128</v>
      </c>
      <c r="J10" s="230" t="s">
        <v>4523</v>
      </c>
      <c r="K10" s="230" t="s">
        <v>4522</v>
      </c>
    </row>
    <row r="11" spans="1:11" ht="15" customHeight="1">
      <c r="A11" s="21">
        <v>6</v>
      </c>
      <c r="B11" s="233" t="s">
        <v>4521</v>
      </c>
      <c r="C11" s="233" t="s">
        <v>4520</v>
      </c>
      <c r="D11" s="233" t="s">
        <v>4486</v>
      </c>
      <c r="E11" s="232" t="s">
        <v>4485</v>
      </c>
      <c r="F11" s="421">
        <v>3571913709.16</v>
      </c>
      <c r="G11" s="422">
        <f t="shared" si="0"/>
        <v>1558929591.1394997</v>
      </c>
      <c r="H11" s="202" t="s">
        <v>4486</v>
      </c>
      <c r="I11" s="202" t="s">
        <v>1966</v>
      </c>
      <c r="J11" s="230" t="s">
        <v>4508</v>
      </c>
      <c r="K11" s="230" t="s">
        <v>4507</v>
      </c>
    </row>
    <row r="12" spans="1:11" ht="12.75">
      <c r="A12" s="21">
        <v>7</v>
      </c>
      <c r="B12" s="230" t="s">
        <v>4519</v>
      </c>
      <c r="C12" s="232" t="s">
        <v>4518</v>
      </c>
      <c r="D12" s="233" t="s">
        <v>4486</v>
      </c>
      <c r="E12" s="232" t="s">
        <v>4485</v>
      </c>
      <c r="F12" s="422">
        <v>1084190282</v>
      </c>
      <c r="G12" s="422">
        <f t="shared" si="0"/>
        <v>473185090.86636204</v>
      </c>
      <c r="H12" s="202" t="s">
        <v>4486</v>
      </c>
      <c r="I12" s="202" t="s">
        <v>1966</v>
      </c>
      <c r="J12" s="230" t="s">
        <v>4490</v>
      </c>
      <c r="K12" s="230" t="s">
        <v>4489</v>
      </c>
    </row>
    <row r="13" spans="1:11" ht="12.75">
      <c r="A13" s="21">
        <v>8</v>
      </c>
      <c r="B13" s="230" t="s">
        <v>4517</v>
      </c>
      <c r="C13" s="232" t="s">
        <v>4658</v>
      </c>
      <c r="D13" s="233" t="s">
        <v>4486</v>
      </c>
      <c r="E13" s="232" t="s">
        <v>4485</v>
      </c>
      <c r="F13" s="421">
        <v>69887303.73</v>
      </c>
      <c r="G13" s="422">
        <f t="shared" si="0"/>
        <v>30501684.727224935</v>
      </c>
      <c r="H13" s="202" t="s">
        <v>4486</v>
      </c>
      <c r="I13" s="202" t="s">
        <v>1966</v>
      </c>
      <c r="J13" s="230" t="s">
        <v>4490</v>
      </c>
      <c r="K13" s="230" t="s">
        <v>4489</v>
      </c>
    </row>
    <row r="14" spans="1:11" ht="25.5">
      <c r="A14" s="21">
        <v>9</v>
      </c>
      <c r="B14" s="233" t="s">
        <v>4657</v>
      </c>
      <c r="C14" s="233" t="s">
        <v>4511</v>
      </c>
      <c r="D14" s="233" t="s">
        <v>4486</v>
      </c>
      <c r="E14" s="232" t="s">
        <v>4485</v>
      </c>
      <c r="F14" s="421">
        <v>4748600</v>
      </c>
      <c r="G14" s="422">
        <f t="shared" si="0"/>
        <v>2072483.7326000002</v>
      </c>
      <c r="H14" s="202" t="s">
        <v>4486</v>
      </c>
      <c r="I14" s="202" t="s">
        <v>1966</v>
      </c>
      <c r="J14" s="230" t="s">
        <v>4508</v>
      </c>
      <c r="K14" s="230" t="s">
        <v>4507</v>
      </c>
    </row>
    <row r="15" spans="1:11" ht="25.5">
      <c r="A15" s="21">
        <v>10</v>
      </c>
      <c r="B15" s="234" t="s">
        <v>4510</v>
      </c>
      <c r="C15" s="233" t="s">
        <v>4509</v>
      </c>
      <c r="D15" s="233" t="s">
        <v>4486</v>
      </c>
      <c r="E15" s="232" t="s">
        <v>4485</v>
      </c>
      <c r="F15" s="423">
        <v>474510</v>
      </c>
      <c r="G15" s="422">
        <f t="shared" si="0"/>
        <v>207095.61891000002</v>
      </c>
      <c r="H15" s="202" t="s">
        <v>4486</v>
      </c>
      <c r="I15" s="202" t="s">
        <v>1966</v>
      </c>
      <c r="J15" s="230" t="s">
        <v>4508</v>
      </c>
      <c r="K15" s="230" t="s">
        <v>4507</v>
      </c>
    </row>
    <row r="16" spans="1:11" ht="12.75">
      <c r="A16" s="21">
        <v>11</v>
      </c>
      <c r="B16" s="230" t="s">
        <v>4494</v>
      </c>
      <c r="C16" s="232" t="s">
        <v>4493</v>
      </c>
      <c r="D16" s="233" t="s">
        <v>4486</v>
      </c>
      <c r="E16" s="232" t="s">
        <v>4492</v>
      </c>
      <c r="F16" s="421" t="s">
        <v>4491</v>
      </c>
      <c r="G16" s="421" t="s">
        <v>4491</v>
      </c>
      <c r="H16" s="202" t="s">
        <v>1114</v>
      </c>
      <c r="I16" s="202" t="s">
        <v>4486</v>
      </c>
      <c r="J16" s="230" t="s">
        <v>4490</v>
      </c>
      <c r="K16" s="230" t="s">
        <v>4489</v>
      </c>
    </row>
    <row r="17" spans="1:11" ht="12.75">
      <c r="A17" s="21">
        <v>12</v>
      </c>
      <c r="B17" s="230" t="s">
        <v>4488</v>
      </c>
      <c r="C17" s="232" t="s">
        <v>4487</v>
      </c>
      <c r="D17" s="233" t="s">
        <v>4486</v>
      </c>
      <c r="E17" s="232" t="s">
        <v>4485</v>
      </c>
      <c r="F17" s="231" t="s">
        <v>312</v>
      </c>
      <c r="G17" s="231" t="s">
        <v>312</v>
      </c>
      <c r="H17" s="202" t="s">
        <v>4484</v>
      </c>
      <c r="I17" s="202" t="s">
        <v>38</v>
      </c>
      <c r="J17" s="230" t="s">
        <v>4483</v>
      </c>
      <c r="K17" s="230" t="s">
        <v>4482</v>
      </c>
    </row>
    <row r="19" ht="12.75">
      <c r="A19" s="21" t="s">
        <v>4481</v>
      </c>
    </row>
    <row r="20" ht="12.75">
      <c r="A20" t="s">
        <v>4480</v>
      </c>
    </row>
    <row r="23" spans="3:5" ht="16.5">
      <c r="C23" s="229"/>
      <c r="D23" s="229"/>
      <c r="E23" s="228"/>
    </row>
  </sheetData>
  <sheetProtection/>
  <mergeCells count="1">
    <mergeCell ref="E1:G1"/>
  </mergeCells>
  <hyperlinks>
    <hyperlink ref="B15" r:id="rId1" display="CENTENNIAL ASSET PARTICIP.AMAPA S.A."/>
    <hyperlink ref="C15" r:id="rId2" display="CENT AMAPA"/>
    <hyperlink ref="B14" r:id="rId3" display="CENTENNIAL ASSET PARTICIP.MINAS-RIO S.A."/>
    <hyperlink ref="C14" r:id="rId4" display="CENT MIN-RIO"/>
    <hyperlink ref="B9" r:id="rId5" display="LITEL PARTICIPACOES S.A."/>
    <hyperlink ref="C9" r:id="rId6" display="LITEL"/>
    <hyperlink ref="B11" r:id="rId7" display="MMX MINERACAO E METALICOS S.A."/>
    <hyperlink ref="C11" r:id="rId8" display="MMX MINER"/>
    <hyperlink ref="B7" r:id="rId9" display="VALE S.A."/>
    <hyperlink ref="C7" r:id="rId10" display="VALE"/>
  </hyperlinks>
  <printOptions/>
  <pageMargins left="0.75" right="0.75" top="1" bottom="1" header="0.5" footer="0.5"/>
  <pageSetup orientation="portrait" r:id="rId11"/>
</worksheet>
</file>

<file path=xl/worksheets/sheet31.xml><?xml version="1.0" encoding="utf-8"?>
<worksheet xmlns="http://schemas.openxmlformats.org/spreadsheetml/2006/main" xmlns:r="http://schemas.openxmlformats.org/officeDocument/2006/relationships">
  <dimension ref="A1:O66"/>
  <sheetViews>
    <sheetView zoomScalePageLayoutView="0" workbookViewId="0" topLeftCell="C42">
      <selection activeCell="K71" sqref="K71"/>
    </sheetView>
  </sheetViews>
  <sheetFormatPr defaultColWidth="11.00390625" defaultRowHeight="12.75"/>
  <cols>
    <col min="1" max="1" width="5.00390625" style="51" customWidth="1"/>
    <col min="2" max="2" width="38.875" style="51" customWidth="1"/>
    <col min="3" max="3" width="7.125" style="151" customWidth="1"/>
    <col min="4" max="4" width="12.375" style="51" customWidth="1"/>
    <col min="5" max="5" width="11.375" style="51" customWidth="1"/>
    <col min="6" max="7" width="11.00390625" style="51" customWidth="1"/>
    <col min="8" max="8" width="15.125" style="51" customWidth="1"/>
    <col min="9" max="9" width="15.375" style="51" customWidth="1"/>
    <col min="10" max="10" width="30.25390625" style="51" customWidth="1"/>
    <col min="11" max="16384" width="11.00390625" style="51" customWidth="1"/>
  </cols>
  <sheetData>
    <row r="1" spans="2:8" ht="12.75">
      <c r="B1" s="13" t="s">
        <v>4674</v>
      </c>
      <c r="D1" s="492" t="s">
        <v>202</v>
      </c>
      <c r="E1" s="492"/>
      <c r="F1" s="492"/>
      <c r="G1" s="492"/>
      <c r="H1" s="120">
        <f>SUM(G6:G63)*100000</f>
        <v>106641745056.54999</v>
      </c>
    </row>
    <row r="2" spans="2:8" ht="12.75">
      <c r="B2" s="51" t="s">
        <v>4673</v>
      </c>
      <c r="H2" s="227"/>
    </row>
    <row r="3" spans="2:8" ht="12.75">
      <c r="B3" s="51" t="s">
        <v>4672</v>
      </c>
      <c r="D3" s="133"/>
      <c r="E3" s="250">
        <v>0</v>
      </c>
      <c r="F3" s="133" t="s">
        <v>826</v>
      </c>
      <c r="H3" s="227"/>
    </row>
    <row r="5" spans="1:10" ht="51">
      <c r="A5" s="249"/>
      <c r="B5" s="248" t="s">
        <v>240</v>
      </c>
      <c r="C5" s="248" t="s">
        <v>241</v>
      </c>
      <c r="D5" s="248" t="s">
        <v>262</v>
      </c>
      <c r="E5" s="248" t="s">
        <v>371</v>
      </c>
      <c r="F5" s="248" t="s">
        <v>4506</v>
      </c>
      <c r="G5" s="248" t="s">
        <v>3998</v>
      </c>
      <c r="H5" s="248" t="s">
        <v>316</v>
      </c>
      <c r="I5" s="248" t="s">
        <v>317</v>
      </c>
      <c r="J5" s="247" t="s">
        <v>4505</v>
      </c>
    </row>
    <row r="6" spans="1:15" ht="12.75">
      <c r="A6" s="51">
        <v>1</v>
      </c>
      <c r="B6" s="243" t="s">
        <v>4504</v>
      </c>
      <c r="C6" s="244">
        <v>500325</v>
      </c>
      <c r="D6" s="122" t="s">
        <v>4551</v>
      </c>
      <c r="E6" s="122" t="s">
        <v>17</v>
      </c>
      <c r="F6" s="122">
        <v>3236833.4000000004</v>
      </c>
      <c r="G6" s="240">
        <f aca="true" t="shared" si="0" ref="G6:G37">F6*0.015829*10</f>
        <v>512358.35888600006</v>
      </c>
      <c r="H6" s="240" t="s">
        <v>4550</v>
      </c>
      <c r="I6" s="122" t="s">
        <v>4554</v>
      </c>
      <c r="J6" s="243" t="s">
        <v>4426</v>
      </c>
      <c r="L6" s="242"/>
      <c r="M6" s="242"/>
      <c r="N6" s="242"/>
      <c r="O6" s="242"/>
    </row>
    <row r="7" spans="1:15" ht="12.75">
      <c r="A7" s="51">
        <v>2</v>
      </c>
      <c r="B7" s="243" t="s">
        <v>4503</v>
      </c>
      <c r="C7" s="244">
        <v>500312</v>
      </c>
      <c r="D7" s="122" t="s">
        <v>4551</v>
      </c>
      <c r="E7" s="122" t="s">
        <v>17</v>
      </c>
      <c r="F7" s="122">
        <v>1171042.3</v>
      </c>
      <c r="G7" s="240">
        <f t="shared" si="0"/>
        <v>185364.285667</v>
      </c>
      <c r="H7" s="240" t="s">
        <v>4550</v>
      </c>
      <c r="I7" s="122" t="s">
        <v>4554</v>
      </c>
      <c r="J7" s="243" t="s">
        <v>4426</v>
      </c>
      <c r="L7" s="242"/>
      <c r="M7" s="242"/>
      <c r="N7" s="242"/>
      <c r="O7" s="242"/>
    </row>
    <row r="8" spans="1:15" ht="12.75">
      <c r="A8" s="51">
        <v>3</v>
      </c>
      <c r="B8" s="243" t="s">
        <v>4502</v>
      </c>
      <c r="C8" s="244">
        <v>530965</v>
      </c>
      <c r="D8" s="122" t="s">
        <v>4551</v>
      </c>
      <c r="E8" s="122" t="s">
        <v>17</v>
      </c>
      <c r="F8" s="122">
        <v>754242.7000000001</v>
      </c>
      <c r="G8" s="240">
        <f t="shared" si="0"/>
        <v>119389.076983</v>
      </c>
      <c r="H8" s="240" t="s">
        <v>4550</v>
      </c>
      <c r="I8" s="122" t="s">
        <v>4554</v>
      </c>
      <c r="J8" s="243" t="s">
        <v>4426</v>
      </c>
      <c r="L8" s="242"/>
      <c r="M8" s="242"/>
      <c r="N8" s="242"/>
      <c r="O8" s="242"/>
    </row>
    <row r="9" spans="1:15" ht="12.75">
      <c r="A9" s="123">
        <v>4</v>
      </c>
      <c r="B9" s="243" t="s">
        <v>4501</v>
      </c>
      <c r="C9" s="244">
        <v>533106</v>
      </c>
      <c r="D9" s="122" t="s">
        <v>4551</v>
      </c>
      <c r="E9" s="122" t="s">
        <v>17</v>
      </c>
      <c r="F9" s="122">
        <v>297280.4</v>
      </c>
      <c r="G9" s="240">
        <f t="shared" si="0"/>
        <v>47056.514515999996</v>
      </c>
      <c r="H9" s="240" t="s">
        <v>4550</v>
      </c>
      <c r="I9" s="122" t="s">
        <v>4554</v>
      </c>
      <c r="J9" s="243" t="s">
        <v>4426</v>
      </c>
      <c r="L9" s="242"/>
      <c r="M9" s="242"/>
      <c r="N9" s="242"/>
      <c r="O9" s="242"/>
    </row>
    <row r="10" spans="1:15" ht="12.75">
      <c r="A10" s="123">
        <v>5</v>
      </c>
      <c r="B10" s="122" t="s">
        <v>4500</v>
      </c>
      <c r="C10" s="145">
        <v>533278</v>
      </c>
      <c r="D10" s="122" t="s">
        <v>4551</v>
      </c>
      <c r="E10" s="122" t="s">
        <v>17</v>
      </c>
      <c r="F10" s="122">
        <v>223315</v>
      </c>
      <c r="G10" s="240">
        <f t="shared" si="0"/>
        <v>35348.53135</v>
      </c>
      <c r="H10" s="240" t="s">
        <v>4550</v>
      </c>
      <c r="I10" s="122" t="s">
        <v>4556</v>
      </c>
      <c r="J10" s="122" t="s">
        <v>4549</v>
      </c>
      <c r="L10" s="242"/>
      <c r="M10" s="242"/>
      <c r="N10" s="242"/>
      <c r="O10" s="242"/>
    </row>
    <row r="11" spans="1:15" ht="12.75">
      <c r="A11" s="123">
        <v>6</v>
      </c>
      <c r="B11" s="243" t="s">
        <v>4499</v>
      </c>
      <c r="C11" s="244">
        <v>500547</v>
      </c>
      <c r="D11" s="122" t="s">
        <v>4551</v>
      </c>
      <c r="E11" s="122" t="s">
        <v>17</v>
      </c>
      <c r="F11" s="122">
        <v>211139.4</v>
      </c>
      <c r="G11" s="240">
        <f t="shared" si="0"/>
        <v>33421.255626</v>
      </c>
      <c r="H11" s="240" t="s">
        <v>4550</v>
      </c>
      <c r="I11" s="122" t="s">
        <v>4554</v>
      </c>
      <c r="J11" s="243" t="s">
        <v>4426</v>
      </c>
      <c r="L11" s="242"/>
      <c r="M11" s="242"/>
      <c r="N11" s="242"/>
      <c r="O11" s="242"/>
    </row>
    <row r="12" spans="1:15" ht="12.75">
      <c r="A12" s="123">
        <v>7</v>
      </c>
      <c r="B12" s="243" t="s">
        <v>4498</v>
      </c>
      <c r="C12" s="244">
        <v>500134</v>
      </c>
      <c r="D12" s="122" t="s">
        <v>4551</v>
      </c>
      <c r="E12" s="122" t="s">
        <v>17</v>
      </c>
      <c r="F12" s="122">
        <v>149918.5</v>
      </c>
      <c r="G12" s="240">
        <f t="shared" si="0"/>
        <v>23730.599365</v>
      </c>
      <c r="H12" s="240" t="s">
        <v>4550</v>
      </c>
      <c r="I12" s="122" t="s">
        <v>4554</v>
      </c>
      <c r="J12" s="243" t="s">
        <v>4426</v>
      </c>
      <c r="L12" s="242"/>
      <c r="M12" s="242"/>
      <c r="N12" s="242"/>
      <c r="O12" s="242"/>
    </row>
    <row r="13" spans="1:15" ht="12.75">
      <c r="A13" s="51">
        <v>8</v>
      </c>
      <c r="B13" s="122" t="s">
        <v>4497</v>
      </c>
      <c r="C13" s="145">
        <v>526371</v>
      </c>
      <c r="D13" s="122" t="s">
        <v>4551</v>
      </c>
      <c r="E13" s="122" t="s">
        <v>17</v>
      </c>
      <c r="F13" s="122">
        <v>112102.34</v>
      </c>
      <c r="G13" s="240">
        <f t="shared" si="0"/>
        <v>17744.679398599998</v>
      </c>
      <c r="H13" s="240" t="s">
        <v>4550</v>
      </c>
      <c r="I13" s="122" t="s">
        <v>4554</v>
      </c>
      <c r="J13" s="122" t="s">
        <v>4549</v>
      </c>
      <c r="L13" s="242"/>
      <c r="M13" s="242"/>
      <c r="N13" s="242"/>
      <c r="O13" s="242"/>
    </row>
    <row r="14" spans="1:15" ht="12.75">
      <c r="A14" s="51">
        <v>9</v>
      </c>
      <c r="B14" s="243" t="s">
        <v>4496</v>
      </c>
      <c r="C14" s="244">
        <v>500104</v>
      </c>
      <c r="D14" s="122" t="s">
        <v>4551</v>
      </c>
      <c r="E14" s="122" t="s">
        <v>17</v>
      </c>
      <c r="F14" s="122">
        <v>111375.40000000001</v>
      </c>
      <c r="G14" s="240">
        <f t="shared" si="0"/>
        <v>17629.612066</v>
      </c>
      <c r="H14" s="240" t="s">
        <v>4550</v>
      </c>
      <c r="I14" s="122" t="s">
        <v>4554</v>
      </c>
      <c r="J14" s="243" t="s">
        <v>4426</v>
      </c>
      <c r="L14" s="242"/>
      <c r="M14" s="242"/>
      <c r="N14" s="242"/>
      <c r="O14" s="242"/>
    </row>
    <row r="15" spans="1:15" ht="12.75">
      <c r="A15" s="51">
        <v>10</v>
      </c>
      <c r="B15" s="243" t="s">
        <v>4643</v>
      </c>
      <c r="C15" s="244">
        <v>500109</v>
      </c>
      <c r="D15" s="122" t="s">
        <v>4551</v>
      </c>
      <c r="E15" s="122" t="s">
        <v>17</v>
      </c>
      <c r="F15" s="122">
        <v>103403.4</v>
      </c>
      <c r="G15" s="240">
        <f t="shared" si="0"/>
        <v>16367.724185999998</v>
      </c>
      <c r="H15" s="240" t="s">
        <v>4550</v>
      </c>
      <c r="I15" s="122" t="s">
        <v>4554</v>
      </c>
      <c r="J15" s="126" t="s">
        <v>4426</v>
      </c>
      <c r="L15" s="242"/>
      <c r="M15" s="242"/>
      <c r="N15" s="242"/>
      <c r="O15" s="242"/>
    </row>
    <row r="16" spans="1:15" ht="12.75">
      <c r="A16" s="123">
        <v>11</v>
      </c>
      <c r="B16" s="243" t="s">
        <v>4642</v>
      </c>
      <c r="C16" s="244">
        <v>532792</v>
      </c>
      <c r="D16" s="122" t="s">
        <v>4551</v>
      </c>
      <c r="E16" s="122" t="s">
        <v>17</v>
      </c>
      <c r="F16" s="122">
        <v>67134.01</v>
      </c>
      <c r="G16" s="240">
        <f t="shared" si="0"/>
        <v>10626.6424429</v>
      </c>
      <c r="H16" s="240" t="s">
        <v>4550</v>
      </c>
      <c r="I16" s="122" t="s">
        <v>4554</v>
      </c>
      <c r="J16" s="243" t="s">
        <v>4426</v>
      </c>
      <c r="L16" s="242"/>
      <c r="M16" s="242"/>
      <c r="N16" s="242"/>
      <c r="O16" s="242"/>
    </row>
    <row r="17" spans="1:15" ht="12.75">
      <c r="A17" s="123">
        <v>12</v>
      </c>
      <c r="B17" s="243" t="s">
        <v>4641</v>
      </c>
      <c r="C17" s="244">
        <v>532155</v>
      </c>
      <c r="D17" s="122" t="s">
        <v>4551</v>
      </c>
      <c r="E17" s="122" t="s">
        <v>17</v>
      </c>
      <c r="F17" s="122">
        <v>59168.13</v>
      </c>
      <c r="G17" s="240">
        <f t="shared" si="0"/>
        <v>9365.723297699999</v>
      </c>
      <c r="H17" s="240" t="s">
        <v>4550</v>
      </c>
      <c r="I17" s="122" t="s">
        <v>4554</v>
      </c>
      <c r="J17" s="243" t="s">
        <v>4426</v>
      </c>
      <c r="L17" s="242"/>
      <c r="M17" s="242"/>
      <c r="N17" s="242"/>
      <c r="O17" s="242"/>
    </row>
    <row r="18" spans="1:15" ht="12.75">
      <c r="A18" s="123">
        <v>13</v>
      </c>
      <c r="B18" s="122" t="s">
        <v>4640</v>
      </c>
      <c r="C18" s="145">
        <v>500900</v>
      </c>
      <c r="D18" s="122" t="s">
        <v>4551</v>
      </c>
      <c r="E18" s="122" t="s">
        <v>17</v>
      </c>
      <c r="F18" s="122">
        <v>55617.7</v>
      </c>
      <c r="G18" s="240">
        <f t="shared" si="0"/>
        <v>8803.725733</v>
      </c>
      <c r="H18" s="240" t="s">
        <v>4550</v>
      </c>
      <c r="I18" s="122" t="s">
        <v>4554</v>
      </c>
      <c r="J18" s="122" t="s">
        <v>4553</v>
      </c>
      <c r="L18" s="242"/>
      <c r="M18" s="242"/>
      <c r="N18" s="242"/>
      <c r="O18" s="242"/>
    </row>
    <row r="19" spans="1:15" ht="12.75">
      <c r="A19" s="123">
        <v>14</v>
      </c>
      <c r="B19" s="122" t="s">
        <v>4639</v>
      </c>
      <c r="C19" s="145">
        <v>500181</v>
      </c>
      <c r="D19" s="122" t="s">
        <v>4551</v>
      </c>
      <c r="E19" s="122" t="s">
        <v>17</v>
      </c>
      <c r="F19" s="122">
        <v>54696.75</v>
      </c>
      <c r="G19" s="240">
        <f t="shared" si="0"/>
        <v>8657.9485575</v>
      </c>
      <c r="H19" s="240" t="s">
        <v>4622</v>
      </c>
      <c r="I19" s="122" t="s">
        <v>4554</v>
      </c>
      <c r="J19" s="122" t="s">
        <v>4553</v>
      </c>
      <c r="L19" s="242"/>
      <c r="M19" s="242"/>
      <c r="N19" s="242"/>
      <c r="O19" s="242"/>
    </row>
    <row r="20" spans="1:15" ht="15.75" customHeight="1">
      <c r="A20" s="51">
        <v>15</v>
      </c>
      <c r="B20" s="240" t="s">
        <v>4638</v>
      </c>
      <c r="C20" s="241">
        <v>500110</v>
      </c>
      <c r="D20" s="122" t="s">
        <v>4624</v>
      </c>
      <c r="E20" s="122" t="s">
        <v>4623</v>
      </c>
      <c r="F20" s="122">
        <v>28473.899999999998</v>
      </c>
      <c r="G20" s="240">
        <f t="shared" si="0"/>
        <v>4507.133630999999</v>
      </c>
      <c r="H20" s="240" t="s">
        <v>4622</v>
      </c>
      <c r="I20" s="122" t="s">
        <v>4621</v>
      </c>
      <c r="J20" s="240" t="s">
        <v>4426</v>
      </c>
      <c r="L20" s="242"/>
      <c r="M20" s="242"/>
      <c r="N20" s="242"/>
      <c r="O20" s="242"/>
    </row>
    <row r="21" spans="1:15" ht="12.75">
      <c r="A21" s="51">
        <v>16</v>
      </c>
      <c r="B21" s="122" t="s">
        <v>4637</v>
      </c>
      <c r="C21" s="145">
        <v>513511</v>
      </c>
      <c r="D21" s="122" t="s">
        <v>4624</v>
      </c>
      <c r="E21" s="122" t="s">
        <v>4623</v>
      </c>
      <c r="F21" s="246">
        <v>27113.51</v>
      </c>
      <c r="G21" s="240">
        <f t="shared" si="0"/>
        <v>4291.797497899999</v>
      </c>
      <c r="H21" s="240" t="s">
        <v>4622</v>
      </c>
      <c r="I21" s="122" t="s">
        <v>4621</v>
      </c>
      <c r="J21" s="122" t="s">
        <v>4636</v>
      </c>
      <c r="L21" s="242"/>
      <c r="M21" s="242"/>
      <c r="N21" s="242"/>
      <c r="O21" s="242"/>
    </row>
    <row r="22" spans="1:15" ht="12.75">
      <c r="A22" s="51">
        <v>17</v>
      </c>
      <c r="B22" s="122" t="s">
        <v>4635</v>
      </c>
      <c r="C22" s="145">
        <v>500295</v>
      </c>
      <c r="D22" s="122" t="s">
        <v>4624</v>
      </c>
      <c r="E22" s="122" t="s">
        <v>4623</v>
      </c>
      <c r="F22" s="122">
        <v>23611.73</v>
      </c>
      <c r="G22" s="240">
        <f t="shared" si="0"/>
        <v>3737.5007417</v>
      </c>
      <c r="H22" s="240" t="s">
        <v>4622</v>
      </c>
      <c r="I22" s="122" t="s">
        <v>4621</v>
      </c>
      <c r="J22" s="122" t="s">
        <v>4626</v>
      </c>
      <c r="L22" s="242"/>
      <c r="M22" s="242"/>
      <c r="N22" s="242"/>
      <c r="O22" s="242"/>
    </row>
    <row r="23" spans="1:15" ht="12.75">
      <c r="A23" s="123">
        <v>18</v>
      </c>
      <c r="B23" s="243" t="s">
        <v>4634</v>
      </c>
      <c r="C23" s="244">
        <v>532522</v>
      </c>
      <c r="D23" s="122" t="s">
        <v>4624</v>
      </c>
      <c r="E23" s="122" t="s">
        <v>4623</v>
      </c>
      <c r="F23" s="122">
        <v>9105</v>
      </c>
      <c r="G23" s="240">
        <f t="shared" si="0"/>
        <v>1441.23045</v>
      </c>
      <c r="H23" s="240" t="s">
        <v>4622</v>
      </c>
      <c r="I23" s="122" t="s">
        <v>4621</v>
      </c>
      <c r="J23" s="243" t="s">
        <v>4426</v>
      </c>
      <c r="L23" s="242"/>
      <c r="M23" s="242"/>
      <c r="N23" s="242"/>
      <c r="O23" s="242"/>
    </row>
    <row r="24" spans="1:15" ht="12.75">
      <c r="A24" s="123">
        <v>19</v>
      </c>
      <c r="B24" s="122" t="s">
        <v>4633</v>
      </c>
      <c r="C24" s="145">
        <v>533286</v>
      </c>
      <c r="D24" s="122" t="s">
        <v>4624</v>
      </c>
      <c r="E24" s="122" t="s">
        <v>4623</v>
      </c>
      <c r="F24" s="122">
        <v>6349.56</v>
      </c>
      <c r="G24" s="240">
        <f t="shared" si="0"/>
        <v>1005.0718524</v>
      </c>
      <c r="H24" s="240" t="s">
        <v>4622</v>
      </c>
      <c r="I24" s="122" t="s">
        <v>4621</v>
      </c>
      <c r="J24" s="122" t="s">
        <v>4626</v>
      </c>
      <c r="L24" s="242"/>
      <c r="M24" s="242"/>
      <c r="N24" s="242"/>
      <c r="O24" s="242"/>
    </row>
    <row r="25" spans="1:15" ht="12.75">
      <c r="A25" s="123">
        <v>20</v>
      </c>
      <c r="B25" s="243" t="s">
        <v>4632</v>
      </c>
      <c r="C25" s="244">
        <v>532702</v>
      </c>
      <c r="D25" s="122" t="s">
        <v>4624</v>
      </c>
      <c r="E25" s="122" t="s">
        <v>4623</v>
      </c>
      <c r="F25" s="246">
        <v>5645.52</v>
      </c>
      <c r="G25" s="240">
        <f t="shared" si="0"/>
        <v>893.6293608</v>
      </c>
      <c r="H25" s="240" t="s">
        <v>4622</v>
      </c>
      <c r="I25" s="122" t="s">
        <v>4621</v>
      </c>
      <c r="J25" s="126" t="s">
        <v>4426</v>
      </c>
      <c r="L25" s="242"/>
      <c r="M25" s="242"/>
      <c r="N25" s="242"/>
      <c r="O25" s="242"/>
    </row>
    <row r="26" spans="1:15" ht="12.75">
      <c r="A26" s="123">
        <v>21</v>
      </c>
      <c r="B26" s="240" t="s">
        <v>4631</v>
      </c>
      <c r="C26" s="241">
        <v>523477</v>
      </c>
      <c r="D26" s="122" t="s">
        <v>4624</v>
      </c>
      <c r="E26" s="122" t="s">
        <v>4623</v>
      </c>
      <c r="F26" s="122">
        <v>4776.03</v>
      </c>
      <c r="G26" s="240">
        <f t="shared" si="0"/>
        <v>755.9977887</v>
      </c>
      <c r="H26" s="240" t="s">
        <v>4622</v>
      </c>
      <c r="I26" s="122" t="s">
        <v>4621</v>
      </c>
      <c r="J26" s="240" t="s">
        <v>4426</v>
      </c>
      <c r="L26" s="242"/>
      <c r="M26" s="242"/>
      <c r="N26" s="242"/>
      <c r="O26" s="242"/>
    </row>
    <row r="27" spans="1:15" ht="12.75">
      <c r="A27" s="51">
        <v>22</v>
      </c>
      <c r="B27" s="122" t="s">
        <v>4630</v>
      </c>
      <c r="C27" s="145">
        <v>532181</v>
      </c>
      <c r="D27" s="122" t="s">
        <v>4624</v>
      </c>
      <c r="E27" s="122" t="s">
        <v>4623</v>
      </c>
      <c r="F27" s="122">
        <v>4321.62</v>
      </c>
      <c r="G27" s="240">
        <f t="shared" si="0"/>
        <v>684.0692297999999</v>
      </c>
      <c r="H27" s="240" t="s">
        <v>4622</v>
      </c>
      <c r="I27" s="122" t="s">
        <v>4629</v>
      </c>
      <c r="J27" s="122" t="s">
        <v>4626</v>
      </c>
      <c r="L27" s="242"/>
      <c r="M27" s="242"/>
      <c r="N27" s="242"/>
      <c r="O27" s="242"/>
    </row>
    <row r="28" spans="1:15" ht="12.75">
      <c r="A28" s="51">
        <v>23</v>
      </c>
      <c r="B28" s="240" t="s">
        <v>4628</v>
      </c>
      <c r="C28" s="241">
        <v>532514</v>
      </c>
      <c r="D28" s="122" t="s">
        <v>4624</v>
      </c>
      <c r="E28" s="122" t="s">
        <v>4623</v>
      </c>
      <c r="F28" s="122">
        <v>4167.1</v>
      </c>
      <c r="G28" s="240">
        <f t="shared" si="0"/>
        <v>659.610259</v>
      </c>
      <c r="H28" s="240" t="s">
        <v>4622</v>
      </c>
      <c r="I28" s="122" t="s">
        <v>4621</v>
      </c>
      <c r="J28" s="240" t="s">
        <v>4426</v>
      </c>
      <c r="L28" s="242"/>
      <c r="M28" s="242"/>
      <c r="N28" s="242"/>
      <c r="O28" s="242"/>
    </row>
    <row r="29" spans="1:15" ht="12.75">
      <c r="A29" s="51">
        <v>24</v>
      </c>
      <c r="B29" s="122" t="s">
        <v>4627</v>
      </c>
      <c r="C29" s="145">
        <v>590086</v>
      </c>
      <c r="D29" s="122" t="s">
        <v>4624</v>
      </c>
      <c r="E29" s="122" t="s">
        <v>4623</v>
      </c>
      <c r="F29" s="122">
        <v>2924.86</v>
      </c>
      <c r="G29" s="240">
        <f t="shared" si="0"/>
        <v>462.97608940000003</v>
      </c>
      <c r="H29" s="240" t="s">
        <v>4622</v>
      </c>
      <c r="I29" s="122" t="s">
        <v>4621</v>
      </c>
      <c r="J29" s="122" t="s">
        <v>4626</v>
      </c>
      <c r="L29" s="242"/>
      <c r="M29" s="242"/>
      <c r="N29" s="242"/>
      <c r="O29" s="242"/>
    </row>
    <row r="30" spans="1:15" ht="12.75">
      <c r="A30" s="123">
        <v>25</v>
      </c>
      <c r="B30" s="243" t="s">
        <v>4625</v>
      </c>
      <c r="C30" s="244">
        <v>500186</v>
      </c>
      <c r="D30" s="122" t="s">
        <v>4624</v>
      </c>
      <c r="E30" s="122" t="s">
        <v>4623</v>
      </c>
      <c r="F30" s="122">
        <v>2538.75</v>
      </c>
      <c r="G30" s="240">
        <f t="shared" si="0"/>
        <v>401.85873749999996</v>
      </c>
      <c r="H30" s="240" t="s">
        <v>4622</v>
      </c>
      <c r="I30" s="122" t="s">
        <v>4621</v>
      </c>
      <c r="J30" s="126" t="s">
        <v>4426</v>
      </c>
      <c r="L30" s="242"/>
      <c r="M30" s="242"/>
      <c r="N30" s="242"/>
      <c r="O30" s="242"/>
    </row>
    <row r="31" spans="1:15" ht="12.75">
      <c r="A31" s="123">
        <v>26</v>
      </c>
      <c r="B31" s="126" t="s">
        <v>4620</v>
      </c>
      <c r="C31" s="143">
        <v>523204</v>
      </c>
      <c r="D31" s="122" t="s">
        <v>4551</v>
      </c>
      <c r="E31" s="122" t="s">
        <v>17</v>
      </c>
      <c r="F31" s="122">
        <v>2479.35</v>
      </c>
      <c r="G31" s="240">
        <f t="shared" si="0"/>
        <v>392.45631149999997</v>
      </c>
      <c r="H31" s="240" t="s">
        <v>4550</v>
      </c>
      <c r="I31" s="122" t="s">
        <v>4554</v>
      </c>
      <c r="J31" s="126" t="s">
        <v>4426</v>
      </c>
      <c r="L31" s="242"/>
      <c r="M31" s="242"/>
      <c r="N31" s="242"/>
      <c r="O31" s="242"/>
    </row>
    <row r="32" spans="1:15" ht="12.75">
      <c r="A32" s="123">
        <v>27</v>
      </c>
      <c r="B32" s="122" t="s">
        <v>4619</v>
      </c>
      <c r="C32" s="145">
        <v>533047</v>
      </c>
      <c r="D32" s="122" t="s">
        <v>4551</v>
      </c>
      <c r="E32" s="122" t="s">
        <v>17</v>
      </c>
      <c r="F32" s="122">
        <v>1501.38</v>
      </c>
      <c r="G32" s="240">
        <f t="shared" si="0"/>
        <v>237.6534402</v>
      </c>
      <c r="H32" s="240" t="s">
        <v>4550</v>
      </c>
      <c r="I32" s="122" t="s">
        <v>4556</v>
      </c>
      <c r="J32" s="122" t="s">
        <v>4549</v>
      </c>
      <c r="L32" s="242"/>
      <c r="M32" s="242"/>
      <c r="N32" s="242"/>
      <c r="O32" s="242"/>
    </row>
    <row r="33" spans="1:15" ht="12.75">
      <c r="A33" s="123">
        <v>28</v>
      </c>
      <c r="B33" s="245" t="s">
        <v>4618</v>
      </c>
      <c r="C33" s="145">
        <v>522175</v>
      </c>
      <c r="D33" s="122" t="s">
        <v>4551</v>
      </c>
      <c r="E33" s="122" t="s">
        <v>17</v>
      </c>
      <c r="F33" s="122">
        <v>1273.06</v>
      </c>
      <c r="G33" s="240">
        <f t="shared" si="0"/>
        <v>201.51266739999997</v>
      </c>
      <c r="H33" s="240" t="s">
        <v>4550</v>
      </c>
      <c r="I33" s="122" t="s">
        <v>4554</v>
      </c>
      <c r="J33" s="245" t="s">
        <v>4426</v>
      </c>
      <c r="L33" s="242"/>
      <c r="M33" s="242"/>
      <c r="N33" s="242"/>
      <c r="O33" s="242"/>
    </row>
    <row r="34" spans="1:15" ht="12.75">
      <c r="A34" s="51">
        <v>29</v>
      </c>
      <c r="B34" s="240" t="s">
        <v>4617</v>
      </c>
      <c r="C34" s="241">
        <v>506480</v>
      </c>
      <c r="D34" s="122" t="s">
        <v>4551</v>
      </c>
      <c r="E34" s="240" t="s">
        <v>4551</v>
      </c>
      <c r="F34" s="122">
        <v>785.72</v>
      </c>
      <c r="G34" s="240">
        <f t="shared" si="0"/>
        <v>124.3716188</v>
      </c>
      <c r="H34" s="240" t="s">
        <v>4550</v>
      </c>
      <c r="I34" s="240" t="s">
        <v>4554</v>
      </c>
      <c r="J34" s="240" t="s">
        <v>4616</v>
      </c>
      <c r="L34" s="242"/>
      <c r="M34" s="242"/>
      <c r="N34" s="242"/>
      <c r="O34" s="242"/>
    </row>
    <row r="35" spans="1:15" ht="12.75">
      <c r="A35" s="51">
        <v>30</v>
      </c>
      <c r="B35" s="243" t="s">
        <v>4615</v>
      </c>
      <c r="C35" s="244">
        <v>530075</v>
      </c>
      <c r="D35" s="122" t="s">
        <v>4551</v>
      </c>
      <c r="E35" s="122" t="s">
        <v>17</v>
      </c>
      <c r="F35" s="122">
        <v>569.07</v>
      </c>
      <c r="G35" s="240">
        <f t="shared" si="0"/>
        <v>90.07809030000001</v>
      </c>
      <c r="H35" s="240" t="s">
        <v>4550</v>
      </c>
      <c r="I35" s="122" t="s">
        <v>4554</v>
      </c>
      <c r="J35" s="243" t="s">
        <v>4426</v>
      </c>
      <c r="L35" s="242"/>
      <c r="M35" s="242"/>
      <c r="N35" s="242"/>
      <c r="O35" s="242"/>
    </row>
    <row r="36" spans="1:15" ht="12.75">
      <c r="A36" s="51">
        <v>31</v>
      </c>
      <c r="B36" s="122" t="s">
        <v>4614</v>
      </c>
      <c r="C36" s="145">
        <v>504918</v>
      </c>
      <c r="D36" s="122" t="s">
        <v>4551</v>
      </c>
      <c r="E36" s="122" t="s">
        <v>17</v>
      </c>
      <c r="F36" s="122">
        <v>511.31</v>
      </c>
      <c r="G36" s="240">
        <f t="shared" si="0"/>
        <v>80.9352599</v>
      </c>
      <c r="H36" s="240" t="s">
        <v>4550</v>
      </c>
      <c r="I36" s="122" t="s">
        <v>38</v>
      </c>
      <c r="J36" s="122" t="s">
        <v>4549</v>
      </c>
      <c r="L36" s="242"/>
      <c r="M36" s="242"/>
      <c r="N36" s="242"/>
      <c r="O36" s="242"/>
    </row>
    <row r="37" spans="1:15" ht="12.75">
      <c r="A37" s="123">
        <v>32</v>
      </c>
      <c r="B37" s="122" t="s">
        <v>4613</v>
      </c>
      <c r="C37" s="145">
        <v>504996</v>
      </c>
      <c r="D37" s="122" t="s">
        <v>4551</v>
      </c>
      <c r="E37" s="122" t="s">
        <v>17</v>
      </c>
      <c r="F37" s="122">
        <v>458.88</v>
      </c>
      <c r="G37" s="240">
        <f t="shared" si="0"/>
        <v>72.63611519999999</v>
      </c>
      <c r="H37" s="240" t="s">
        <v>4550</v>
      </c>
      <c r="I37" s="122" t="s">
        <v>4554</v>
      </c>
      <c r="J37" s="122" t="s">
        <v>4553</v>
      </c>
      <c r="L37" s="242"/>
      <c r="M37" s="242"/>
      <c r="N37" s="242"/>
      <c r="O37" s="242"/>
    </row>
    <row r="38" spans="1:15" ht="12.75">
      <c r="A38" s="123">
        <v>33</v>
      </c>
      <c r="B38" s="122" t="s">
        <v>4612</v>
      </c>
      <c r="C38" s="145">
        <v>500141</v>
      </c>
      <c r="D38" s="122" t="s">
        <v>4551</v>
      </c>
      <c r="E38" s="122" t="s">
        <v>17</v>
      </c>
      <c r="F38" s="122">
        <v>304.4</v>
      </c>
      <c r="G38" s="240">
        <f aca="true" t="shared" si="1" ref="G38:G63">F38*0.015829*10</f>
        <v>48.18347599999999</v>
      </c>
      <c r="H38" s="240" t="s">
        <v>4550</v>
      </c>
      <c r="I38" s="122" t="s">
        <v>4556</v>
      </c>
      <c r="J38" s="122" t="s">
        <v>4549</v>
      </c>
      <c r="L38" s="242"/>
      <c r="M38" s="242"/>
      <c r="N38" s="242"/>
      <c r="O38" s="242"/>
    </row>
    <row r="39" spans="1:15" ht="12.75">
      <c r="A39" s="123">
        <v>34</v>
      </c>
      <c r="B39" s="122" t="s">
        <v>4611</v>
      </c>
      <c r="C39" s="145">
        <v>512289</v>
      </c>
      <c r="D39" s="122" t="s">
        <v>4551</v>
      </c>
      <c r="E39" s="122" t="s">
        <v>17</v>
      </c>
      <c r="F39" s="122">
        <v>294.87</v>
      </c>
      <c r="G39" s="240">
        <f t="shared" si="1"/>
        <v>46.67497229999999</v>
      </c>
      <c r="H39" s="240" t="s">
        <v>4550</v>
      </c>
      <c r="I39" s="122" t="s">
        <v>4554</v>
      </c>
      <c r="J39" s="122" t="s">
        <v>4549</v>
      </c>
      <c r="K39" s="239"/>
      <c r="L39" s="242"/>
      <c r="M39" s="242"/>
      <c r="N39" s="242"/>
      <c r="O39" s="242"/>
    </row>
    <row r="40" spans="1:15" ht="12.75">
      <c r="A40" s="123">
        <v>35</v>
      </c>
      <c r="B40" s="122" t="s">
        <v>4610</v>
      </c>
      <c r="C40" s="145">
        <v>532731</v>
      </c>
      <c r="D40" s="122" t="s">
        <v>4551</v>
      </c>
      <c r="E40" s="122" t="s">
        <v>17</v>
      </c>
      <c r="F40" s="122">
        <v>242.11</v>
      </c>
      <c r="G40" s="240">
        <f t="shared" si="1"/>
        <v>38.3235919</v>
      </c>
      <c r="H40" s="240" t="s">
        <v>4550</v>
      </c>
      <c r="I40" s="122" t="s">
        <v>4554</v>
      </c>
      <c r="J40" s="122" t="s">
        <v>4549</v>
      </c>
      <c r="K40" s="239"/>
      <c r="L40" s="242"/>
      <c r="M40" s="242"/>
      <c r="N40" s="242"/>
      <c r="O40" s="242"/>
    </row>
    <row r="41" spans="1:15" ht="12.75">
      <c r="A41" s="51">
        <v>36</v>
      </c>
      <c r="B41" s="122" t="s">
        <v>4609</v>
      </c>
      <c r="C41" s="145">
        <v>527001</v>
      </c>
      <c r="D41" s="122" t="s">
        <v>4551</v>
      </c>
      <c r="E41" s="122" t="s">
        <v>17</v>
      </c>
      <c r="F41" s="122">
        <v>236.56</v>
      </c>
      <c r="G41" s="240">
        <f t="shared" si="1"/>
        <v>37.445082400000004</v>
      </c>
      <c r="H41" s="240" t="s">
        <v>4550</v>
      </c>
      <c r="I41" s="122" t="s">
        <v>4556</v>
      </c>
      <c r="J41" s="122" t="s">
        <v>4549</v>
      </c>
      <c r="K41" s="242"/>
      <c r="L41" s="242"/>
      <c r="M41" s="242"/>
      <c r="N41" s="242"/>
      <c r="O41" s="242"/>
    </row>
    <row r="42" spans="1:15" ht="12.75">
      <c r="A42" s="51">
        <v>37</v>
      </c>
      <c r="B42" s="240" t="s">
        <v>4608</v>
      </c>
      <c r="C42" s="241">
        <v>522261</v>
      </c>
      <c r="D42" s="122" t="s">
        <v>4551</v>
      </c>
      <c r="E42" s="122" t="s">
        <v>17</v>
      </c>
      <c r="F42" s="122">
        <v>235.82</v>
      </c>
      <c r="G42" s="240">
        <f t="shared" si="1"/>
        <v>37.3279478</v>
      </c>
      <c r="H42" s="240" t="s">
        <v>4550</v>
      </c>
      <c r="I42" s="122" t="s">
        <v>4554</v>
      </c>
      <c r="J42" s="240" t="s">
        <v>4426</v>
      </c>
      <c r="L42" s="242"/>
      <c r="M42" s="242"/>
      <c r="N42" s="242"/>
      <c r="O42" s="242"/>
    </row>
    <row r="43" spans="1:15" ht="12.75">
      <c r="A43" s="51">
        <v>38</v>
      </c>
      <c r="B43" s="122" t="s">
        <v>4607</v>
      </c>
      <c r="C43" s="145">
        <v>513536</v>
      </c>
      <c r="D43" s="122" t="s">
        <v>4551</v>
      </c>
      <c r="E43" s="122" t="s">
        <v>17</v>
      </c>
      <c r="F43" s="122">
        <v>201.97</v>
      </c>
      <c r="G43" s="240">
        <f t="shared" si="1"/>
        <v>31.9698313</v>
      </c>
      <c r="H43" s="240" t="s">
        <v>4550</v>
      </c>
      <c r="I43" s="122" t="s">
        <v>4556</v>
      </c>
      <c r="J43" s="122" t="s">
        <v>4549</v>
      </c>
      <c r="K43" s="239"/>
      <c r="L43" s="242"/>
      <c r="M43" s="242"/>
      <c r="N43" s="242"/>
      <c r="O43" s="242"/>
    </row>
    <row r="44" spans="1:15" ht="12.75">
      <c r="A44" s="123">
        <v>39</v>
      </c>
      <c r="B44" s="122" t="s">
        <v>4606</v>
      </c>
      <c r="C44" s="145">
        <v>590078</v>
      </c>
      <c r="D44" s="122" t="s">
        <v>4551</v>
      </c>
      <c r="E44" s="122" t="s">
        <v>17</v>
      </c>
      <c r="F44" s="122">
        <v>173.43</v>
      </c>
      <c r="G44" s="240">
        <f t="shared" si="1"/>
        <v>27.452234699999998</v>
      </c>
      <c r="H44" s="240" t="s">
        <v>4550</v>
      </c>
      <c r="I44" s="122" t="s">
        <v>4554</v>
      </c>
      <c r="J44" s="122" t="s">
        <v>4549</v>
      </c>
      <c r="K44" s="239"/>
      <c r="L44" s="242"/>
      <c r="M44" s="242"/>
      <c r="N44" s="242"/>
      <c r="O44" s="242"/>
    </row>
    <row r="45" spans="1:15" ht="12.75">
      <c r="A45" s="123">
        <v>40</v>
      </c>
      <c r="B45" s="122" t="s">
        <v>4605</v>
      </c>
      <c r="C45" s="145">
        <v>533017</v>
      </c>
      <c r="D45" s="122" t="s">
        <v>4551</v>
      </c>
      <c r="E45" s="122" t="s">
        <v>17</v>
      </c>
      <c r="F45" s="122">
        <v>151.14</v>
      </c>
      <c r="G45" s="240">
        <f t="shared" si="1"/>
        <v>23.923950599999998</v>
      </c>
      <c r="H45" s="240" t="s">
        <v>4550</v>
      </c>
      <c r="I45" s="122" t="s">
        <v>4554</v>
      </c>
      <c r="J45" s="122" t="s">
        <v>4549</v>
      </c>
      <c r="K45" s="239"/>
      <c r="L45" s="242"/>
      <c r="M45" s="242"/>
      <c r="N45" s="242"/>
      <c r="O45" s="242"/>
    </row>
    <row r="46" spans="1:15" ht="12.75">
      <c r="A46" s="123">
        <v>41</v>
      </c>
      <c r="B46" s="240" t="s">
        <v>4604</v>
      </c>
      <c r="C46" s="241">
        <v>532760</v>
      </c>
      <c r="D46" s="122" t="s">
        <v>4551</v>
      </c>
      <c r="E46" s="122" t="s">
        <v>17</v>
      </c>
      <c r="F46" s="122">
        <v>129.09</v>
      </c>
      <c r="G46" s="240">
        <f t="shared" si="1"/>
        <v>20.4336561</v>
      </c>
      <c r="H46" s="240" t="s">
        <v>4550</v>
      </c>
      <c r="I46" s="122" t="s">
        <v>4554</v>
      </c>
      <c r="J46" s="240" t="s">
        <v>4426</v>
      </c>
      <c r="K46" s="239"/>
      <c r="L46" s="242"/>
      <c r="M46" s="242"/>
      <c r="N46" s="242"/>
      <c r="O46" s="242"/>
    </row>
    <row r="47" spans="1:15" ht="12.75">
      <c r="A47" s="123">
        <v>42</v>
      </c>
      <c r="B47" s="122" t="s">
        <v>4603</v>
      </c>
      <c r="C47" s="145">
        <v>523529</v>
      </c>
      <c r="D47" s="122" t="s">
        <v>4551</v>
      </c>
      <c r="E47" s="122" t="s">
        <v>17</v>
      </c>
      <c r="F47" s="122">
        <v>125</v>
      </c>
      <c r="G47" s="240">
        <f t="shared" si="1"/>
        <v>19.78625</v>
      </c>
      <c r="H47" s="240" t="s">
        <v>4550</v>
      </c>
      <c r="I47" s="122" t="s">
        <v>4554</v>
      </c>
      <c r="J47" s="122" t="s">
        <v>4553</v>
      </c>
      <c r="L47" s="242"/>
      <c r="M47" s="242"/>
      <c r="N47" s="242"/>
      <c r="O47" s="242"/>
    </row>
    <row r="48" spans="1:15" ht="12.75">
      <c r="A48" s="51">
        <v>43</v>
      </c>
      <c r="B48" s="122" t="s">
        <v>4602</v>
      </c>
      <c r="C48" s="145">
        <v>533256</v>
      </c>
      <c r="D48" s="122" t="s">
        <v>4594</v>
      </c>
      <c r="E48" s="122" t="s">
        <v>4134</v>
      </c>
      <c r="F48" s="122">
        <v>112.54</v>
      </c>
      <c r="G48" s="240">
        <f t="shared" si="1"/>
        <v>17.8139566</v>
      </c>
      <c r="H48" s="240" t="s">
        <v>4596</v>
      </c>
      <c r="I48" s="122" t="s">
        <v>4601</v>
      </c>
      <c r="J48" s="122" t="s">
        <v>4599</v>
      </c>
      <c r="K48" s="239"/>
      <c r="L48" s="147"/>
      <c r="M48" s="147"/>
      <c r="N48" s="147"/>
      <c r="O48" s="147"/>
    </row>
    <row r="49" spans="1:11" ht="12.75">
      <c r="A49" s="51">
        <v>44</v>
      </c>
      <c r="B49" s="122" t="s">
        <v>4600</v>
      </c>
      <c r="C49" s="145">
        <v>513005</v>
      </c>
      <c r="D49" s="122" t="s">
        <v>4594</v>
      </c>
      <c r="E49" s="122" t="s">
        <v>4134</v>
      </c>
      <c r="F49" s="122">
        <v>112.06</v>
      </c>
      <c r="G49" s="240">
        <f t="shared" si="1"/>
        <v>17.7379774</v>
      </c>
      <c r="H49" s="240" t="s">
        <v>4596</v>
      </c>
      <c r="I49" s="122" t="s">
        <v>4590</v>
      </c>
      <c r="J49" s="122" t="s">
        <v>4599</v>
      </c>
      <c r="K49" s="239"/>
    </row>
    <row r="50" spans="1:11" ht="12.75">
      <c r="A50" s="51">
        <v>45</v>
      </c>
      <c r="B50" s="243" t="s">
        <v>4598</v>
      </c>
      <c r="C50" s="145">
        <v>532543</v>
      </c>
      <c r="D50" s="122" t="s">
        <v>4594</v>
      </c>
      <c r="E50" s="122" t="s">
        <v>4134</v>
      </c>
      <c r="F50" s="122">
        <v>106.48</v>
      </c>
      <c r="G50" s="240">
        <f t="shared" si="1"/>
        <v>16.854719199999998</v>
      </c>
      <c r="H50" s="240" t="s">
        <v>4596</v>
      </c>
      <c r="I50" s="122" t="s">
        <v>4590</v>
      </c>
      <c r="J50" s="243" t="s">
        <v>4426</v>
      </c>
      <c r="K50" s="239"/>
    </row>
    <row r="51" spans="1:11" ht="12.75">
      <c r="A51" s="123">
        <v>46</v>
      </c>
      <c r="B51" s="240" t="s">
        <v>4597</v>
      </c>
      <c r="C51" s="241">
        <v>526512</v>
      </c>
      <c r="D51" s="122" t="s">
        <v>4594</v>
      </c>
      <c r="E51" s="122" t="s">
        <v>4134</v>
      </c>
      <c r="F51" s="122">
        <v>106.41</v>
      </c>
      <c r="G51" s="240">
        <f t="shared" si="1"/>
        <v>16.8436389</v>
      </c>
      <c r="H51" s="240" t="s">
        <v>4596</v>
      </c>
      <c r="I51" s="122" t="s">
        <v>4590</v>
      </c>
      <c r="J51" s="240" t="s">
        <v>4426</v>
      </c>
      <c r="K51" s="239"/>
    </row>
    <row r="52" spans="1:10" ht="12.75">
      <c r="A52" s="123">
        <v>47</v>
      </c>
      <c r="B52" s="122" t="s">
        <v>4595</v>
      </c>
      <c r="C52" s="145">
        <v>531590</v>
      </c>
      <c r="D52" s="122" t="s">
        <v>4594</v>
      </c>
      <c r="E52" s="122" t="s">
        <v>4134</v>
      </c>
      <c r="F52" s="122">
        <v>103.01</v>
      </c>
      <c r="G52" s="240">
        <f t="shared" si="1"/>
        <v>16.3054529</v>
      </c>
      <c r="H52" s="240" t="s">
        <v>4550</v>
      </c>
      <c r="I52" s="122" t="s">
        <v>4593</v>
      </c>
      <c r="J52" s="122" t="s">
        <v>4592</v>
      </c>
    </row>
    <row r="53" spans="1:11" ht="12.75">
      <c r="A53" s="123">
        <v>48</v>
      </c>
      <c r="B53" s="122" t="s">
        <v>4591</v>
      </c>
      <c r="C53" s="145">
        <v>522281</v>
      </c>
      <c r="D53" s="122" t="s">
        <v>4551</v>
      </c>
      <c r="E53" s="122" t="s">
        <v>17</v>
      </c>
      <c r="F53" s="122">
        <v>99</v>
      </c>
      <c r="G53" s="240">
        <f t="shared" si="1"/>
        <v>15.67071</v>
      </c>
      <c r="H53" s="240" t="s">
        <v>4550</v>
      </c>
      <c r="I53" s="122" t="s">
        <v>4590</v>
      </c>
      <c r="J53" s="122" t="s">
        <v>4726</v>
      </c>
      <c r="K53" s="242"/>
    </row>
    <row r="54" spans="1:10" ht="12.75">
      <c r="A54" s="123">
        <v>49</v>
      </c>
      <c r="B54" s="122" t="s">
        <v>4725</v>
      </c>
      <c r="C54" s="145">
        <v>532656</v>
      </c>
      <c r="D54" s="122" t="s">
        <v>4551</v>
      </c>
      <c r="E54" s="122" t="s">
        <v>17</v>
      </c>
      <c r="F54" s="122">
        <v>88</v>
      </c>
      <c r="G54" s="240">
        <f t="shared" si="1"/>
        <v>13.92952</v>
      </c>
      <c r="H54" s="240" t="s">
        <v>4550</v>
      </c>
      <c r="I54" s="122" t="s">
        <v>4556</v>
      </c>
      <c r="J54" s="122" t="s">
        <v>4549</v>
      </c>
    </row>
    <row r="55" spans="1:11" ht="12.75">
      <c r="A55" s="51">
        <v>50</v>
      </c>
      <c r="B55" s="122" t="s">
        <v>4583</v>
      </c>
      <c r="C55" s="145">
        <v>532362</v>
      </c>
      <c r="D55" s="122" t="s">
        <v>4551</v>
      </c>
      <c r="E55" s="122" t="s">
        <v>17</v>
      </c>
      <c r="F55" s="122">
        <v>69.34</v>
      </c>
      <c r="G55" s="240">
        <f t="shared" si="1"/>
        <v>10.9758286</v>
      </c>
      <c r="H55" s="240" t="s">
        <v>4550</v>
      </c>
      <c r="I55" s="122" t="s">
        <v>4554</v>
      </c>
      <c r="J55" s="122" t="s">
        <v>4549</v>
      </c>
      <c r="K55" s="239"/>
    </row>
    <row r="56" spans="1:11" ht="12.75">
      <c r="A56" s="51">
        <v>51</v>
      </c>
      <c r="B56" s="240" t="s">
        <v>4582</v>
      </c>
      <c r="C56" s="241">
        <v>530355</v>
      </c>
      <c r="D56" s="122" t="s">
        <v>4551</v>
      </c>
      <c r="E56" s="122" t="s">
        <v>17</v>
      </c>
      <c r="F56" s="122">
        <v>68.73</v>
      </c>
      <c r="G56" s="240">
        <f t="shared" si="1"/>
        <v>10.8792717</v>
      </c>
      <c r="H56" s="240" t="s">
        <v>4550</v>
      </c>
      <c r="I56" s="122" t="s">
        <v>4554</v>
      </c>
      <c r="J56" s="240" t="s">
        <v>4426</v>
      </c>
      <c r="K56" s="147"/>
    </row>
    <row r="57" spans="1:11" ht="12.75">
      <c r="A57" s="51">
        <v>52</v>
      </c>
      <c r="B57" s="240" t="s">
        <v>4581</v>
      </c>
      <c r="C57" s="241">
        <v>526397</v>
      </c>
      <c r="D57" s="122" t="s">
        <v>4551</v>
      </c>
      <c r="E57" s="122" t="s">
        <v>17</v>
      </c>
      <c r="F57" s="122">
        <v>61.1</v>
      </c>
      <c r="G57" s="240">
        <f t="shared" si="1"/>
        <v>9.671519</v>
      </c>
      <c r="H57" s="240" t="s">
        <v>4550</v>
      </c>
      <c r="I57" s="122" t="s">
        <v>4554</v>
      </c>
      <c r="J57" s="240" t="s">
        <v>4426</v>
      </c>
      <c r="K57" s="147"/>
    </row>
    <row r="58" spans="1:11" ht="12.75">
      <c r="A58" s="123">
        <v>53</v>
      </c>
      <c r="B58" s="122" t="s">
        <v>4560</v>
      </c>
      <c r="C58" s="145">
        <v>522165</v>
      </c>
      <c r="D58" s="122" t="s">
        <v>4551</v>
      </c>
      <c r="E58" s="122" t="s">
        <v>17</v>
      </c>
      <c r="F58" s="122">
        <v>55.29</v>
      </c>
      <c r="G58" s="240">
        <f t="shared" si="1"/>
        <v>8.7518541</v>
      </c>
      <c r="H58" s="240" t="s">
        <v>4550</v>
      </c>
      <c r="I58" s="122" t="s">
        <v>38</v>
      </c>
      <c r="J58" s="122" t="s">
        <v>4549</v>
      </c>
      <c r="K58" s="147"/>
    </row>
    <row r="59" spans="1:11" ht="12.75">
      <c r="A59" s="123">
        <v>54</v>
      </c>
      <c r="B59" s="122" t="s">
        <v>4559</v>
      </c>
      <c r="C59" s="145">
        <v>533022</v>
      </c>
      <c r="D59" s="122" t="s">
        <v>4551</v>
      </c>
      <c r="E59" s="122" t="s">
        <v>17</v>
      </c>
      <c r="F59" s="122">
        <v>51.74</v>
      </c>
      <c r="G59" s="240">
        <f t="shared" si="1"/>
        <v>8.189924600000001</v>
      </c>
      <c r="H59" s="240" t="s">
        <v>4550</v>
      </c>
      <c r="I59" s="122" t="s">
        <v>4556</v>
      </c>
      <c r="J59" s="122" t="s">
        <v>4549</v>
      </c>
      <c r="K59" s="239"/>
    </row>
    <row r="60" spans="1:10" ht="12.75">
      <c r="A60" s="123">
        <v>55</v>
      </c>
      <c r="B60" s="122" t="s">
        <v>4558</v>
      </c>
      <c r="C60" s="145">
        <v>520015</v>
      </c>
      <c r="D60" s="122" t="s">
        <v>4551</v>
      </c>
      <c r="E60" s="122" t="s">
        <v>17</v>
      </c>
      <c r="F60" s="122">
        <v>47.79</v>
      </c>
      <c r="G60" s="240">
        <f t="shared" si="1"/>
        <v>7.564679099999999</v>
      </c>
      <c r="H60" s="240" t="s">
        <v>4550</v>
      </c>
      <c r="I60" s="122" t="s">
        <v>4556</v>
      </c>
      <c r="J60" s="122" t="s">
        <v>4549</v>
      </c>
    </row>
    <row r="61" spans="1:11" ht="12.75">
      <c r="A61" s="123">
        <v>56</v>
      </c>
      <c r="B61" s="122" t="s">
        <v>4557</v>
      </c>
      <c r="C61" s="145">
        <v>532164</v>
      </c>
      <c r="D61" s="122" t="s">
        <v>4551</v>
      </c>
      <c r="E61" s="122" t="s">
        <v>17</v>
      </c>
      <c r="F61" s="122">
        <v>45.47</v>
      </c>
      <c r="G61" s="240">
        <f t="shared" si="1"/>
        <v>7.1974463</v>
      </c>
      <c r="H61" s="240" t="s">
        <v>4550</v>
      </c>
      <c r="I61" s="122" t="s">
        <v>4556</v>
      </c>
      <c r="J61" s="122" t="s">
        <v>4549</v>
      </c>
      <c r="K61" s="239"/>
    </row>
    <row r="62" spans="1:11" ht="12.75">
      <c r="A62" s="51">
        <v>57</v>
      </c>
      <c r="B62" s="122" t="s">
        <v>4555</v>
      </c>
      <c r="C62" s="145">
        <v>517372</v>
      </c>
      <c r="D62" s="122" t="s">
        <v>4551</v>
      </c>
      <c r="E62" s="122" t="s">
        <v>17</v>
      </c>
      <c r="F62" s="122">
        <v>10.03</v>
      </c>
      <c r="G62" s="240">
        <f t="shared" si="1"/>
        <v>1.5876486999999997</v>
      </c>
      <c r="H62" s="240" t="s">
        <v>4550</v>
      </c>
      <c r="I62" s="122" t="s">
        <v>4554</v>
      </c>
      <c r="J62" s="122" t="s">
        <v>4553</v>
      </c>
      <c r="K62" s="239"/>
    </row>
    <row r="63" spans="1:11" ht="12.75">
      <c r="A63" s="51">
        <v>58</v>
      </c>
      <c r="B63" s="122" t="s">
        <v>4552</v>
      </c>
      <c r="C63" s="145">
        <v>531178</v>
      </c>
      <c r="D63" s="122" t="s">
        <v>4551</v>
      </c>
      <c r="E63" s="122" t="s">
        <v>17</v>
      </c>
      <c r="F63" s="122">
        <v>4.79</v>
      </c>
      <c r="G63" s="240">
        <f t="shared" si="1"/>
        <v>0.7582091</v>
      </c>
      <c r="H63" s="240" t="s">
        <v>4550</v>
      </c>
      <c r="I63" s="122" t="s">
        <v>38</v>
      </c>
      <c r="J63" s="122" t="s">
        <v>4549</v>
      </c>
      <c r="K63" s="239"/>
    </row>
    <row r="65" ht="12.75">
      <c r="A65" s="135" t="s">
        <v>4548</v>
      </c>
    </row>
    <row r="66" ht="12.75">
      <c r="A66" s="135" t="s">
        <v>4547</v>
      </c>
    </row>
  </sheetData>
  <sheetProtection/>
  <mergeCells count="1">
    <mergeCell ref="D1:G1"/>
  </mergeCells>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J46"/>
  <sheetViews>
    <sheetView zoomScalePageLayoutView="0" workbookViewId="0" topLeftCell="A42">
      <selection activeCell="C48" sqref="C48"/>
    </sheetView>
  </sheetViews>
  <sheetFormatPr defaultColWidth="11.00390625" defaultRowHeight="12.75"/>
  <cols>
    <col min="1" max="1" width="4.875" style="0" customWidth="1"/>
    <col min="2" max="2" width="22.375" style="0" customWidth="1"/>
    <col min="3" max="3" width="11.00390625" style="0" customWidth="1"/>
    <col min="4" max="4" width="9.25390625" style="0" customWidth="1"/>
    <col min="5" max="5" width="13.75390625" style="0" customWidth="1"/>
    <col min="6" max="6" width="19.50390625" style="0" customWidth="1"/>
    <col min="7" max="7" width="13.625" style="0" customWidth="1"/>
    <col min="8" max="8" width="16.875" style="0" customWidth="1"/>
    <col min="9" max="9" width="12.125" style="0" customWidth="1"/>
    <col min="10" max="10" width="55.75390625" style="0" customWidth="1"/>
  </cols>
  <sheetData>
    <row r="1" spans="1:9" ht="12.75">
      <c r="A1" s="51"/>
      <c r="B1" s="22" t="s">
        <v>4655</v>
      </c>
      <c r="C1" s="21"/>
      <c r="D1" s="488" t="s">
        <v>202</v>
      </c>
      <c r="E1" s="488"/>
      <c r="F1" s="488"/>
      <c r="G1" s="488"/>
      <c r="H1" s="120">
        <f>SUM(G6:G35)</f>
        <v>98101061350.704</v>
      </c>
      <c r="I1" s="51"/>
    </row>
    <row r="2" spans="1:9" ht="12.75">
      <c r="A2" s="51"/>
      <c r="B2" s="21" t="s">
        <v>4654</v>
      </c>
      <c r="C2" s="21"/>
      <c r="D2" s="21"/>
      <c r="E2" s="21"/>
      <c r="F2" s="21"/>
      <c r="G2" s="21"/>
      <c r="H2" s="41"/>
      <c r="I2" s="51"/>
    </row>
    <row r="3" spans="1:9" ht="12.75">
      <c r="A3" s="51"/>
      <c r="B3" s="21" t="s">
        <v>880</v>
      </c>
      <c r="C3" s="21"/>
      <c r="D3" s="135"/>
      <c r="E3" s="118">
        <v>0</v>
      </c>
      <c r="F3" s="21" t="s">
        <v>826</v>
      </c>
      <c r="G3" s="21"/>
      <c r="H3" s="41"/>
      <c r="I3" s="51"/>
    </row>
    <row r="4" spans="1:9" ht="12.75">
      <c r="A4" s="51"/>
      <c r="B4" s="51"/>
      <c r="C4" s="51"/>
      <c r="D4" s="51"/>
      <c r="E4" s="51"/>
      <c r="F4" s="51"/>
      <c r="G4" s="51"/>
      <c r="H4" s="51"/>
      <c r="I4" s="51"/>
    </row>
    <row r="5" spans="1:10" ht="57">
      <c r="A5" s="152"/>
      <c r="B5" s="58" t="s">
        <v>240</v>
      </c>
      <c r="C5" s="58" t="s">
        <v>241</v>
      </c>
      <c r="D5" s="58" t="s">
        <v>262</v>
      </c>
      <c r="E5" s="58" t="s">
        <v>371</v>
      </c>
      <c r="F5" s="58" t="s">
        <v>4653</v>
      </c>
      <c r="G5" s="58" t="s">
        <v>510</v>
      </c>
      <c r="H5" s="58" t="s">
        <v>316</v>
      </c>
      <c r="I5" s="58" t="s">
        <v>317</v>
      </c>
      <c r="J5" s="60" t="s">
        <v>4505</v>
      </c>
    </row>
    <row r="6" spans="1:10" ht="12.75">
      <c r="A6" s="257">
        <v>1</v>
      </c>
      <c r="B6" s="424" t="s">
        <v>4652</v>
      </c>
      <c r="C6" s="425" t="s">
        <v>6153</v>
      </c>
      <c r="D6" s="426" t="s">
        <v>4678</v>
      </c>
      <c r="E6" s="426" t="s">
        <v>17</v>
      </c>
      <c r="F6" s="427">
        <v>22816000000</v>
      </c>
      <c r="G6" s="428">
        <f aca="true" t="shared" si="0" ref="G6:G41">F6*0.000644376</f>
        <v>14702082.816</v>
      </c>
      <c r="H6" s="426" t="s">
        <v>4770</v>
      </c>
      <c r="I6" s="426" t="s">
        <v>4773</v>
      </c>
      <c r="J6" s="424" t="s">
        <v>4692</v>
      </c>
    </row>
    <row r="7" spans="1:10" ht="12.75">
      <c r="A7" s="256">
        <v>2</v>
      </c>
      <c r="B7" s="424" t="s">
        <v>4651</v>
      </c>
      <c r="C7" s="425" t="s">
        <v>4650</v>
      </c>
      <c r="D7" s="426" t="s">
        <v>4770</v>
      </c>
      <c r="E7" s="426" t="s">
        <v>4769</v>
      </c>
      <c r="F7" s="427">
        <v>72732000000</v>
      </c>
      <c r="G7" s="428">
        <f t="shared" si="0"/>
        <v>46866755.232</v>
      </c>
      <c r="H7" s="426" t="s">
        <v>4770</v>
      </c>
      <c r="I7" s="426" t="s">
        <v>4773</v>
      </c>
      <c r="J7" s="424" t="s">
        <v>4692</v>
      </c>
    </row>
    <row r="8" spans="1:10" ht="12.75">
      <c r="A8" s="254">
        <v>3</v>
      </c>
      <c r="B8" s="424" t="s">
        <v>4649</v>
      </c>
      <c r="C8" s="425" t="s">
        <v>4648</v>
      </c>
      <c r="D8" s="426" t="s">
        <v>4770</v>
      </c>
      <c r="E8" s="426" t="s">
        <v>4769</v>
      </c>
      <c r="F8" s="433">
        <v>199142000000</v>
      </c>
      <c r="G8" s="428">
        <f t="shared" si="0"/>
        <v>128322325.392</v>
      </c>
      <c r="H8" s="426" t="s">
        <v>4770</v>
      </c>
      <c r="I8" s="426" t="s">
        <v>4773</v>
      </c>
      <c r="J8" s="424" t="s">
        <v>4692</v>
      </c>
    </row>
    <row r="9" spans="1:10" ht="12.75">
      <c r="A9" s="254">
        <v>4</v>
      </c>
      <c r="B9" s="424" t="s">
        <v>4647</v>
      </c>
      <c r="C9" s="425" t="s">
        <v>4646</v>
      </c>
      <c r="D9" s="426" t="s">
        <v>4770</v>
      </c>
      <c r="E9" s="426" t="s">
        <v>4769</v>
      </c>
      <c r="F9" s="433">
        <v>225775000000</v>
      </c>
      <c r="G9" s="428">
        <f t="shared" si="0"/>
        <v>145483991.4</v>
      </c>
      <c r="H9" s="426" t="s">
        <v>4678</v>
      </c>
      <c r="I9" s="426" t="s">
        <v>38</v>
      </c>
      <c r="J9" s="424" t="s">
        <v>4695</v>
      </c>
    </row>
    <row r="10" spans="1:10" ht="12.75">
      <c r="A10" s="254">
        <v>5</v>
      </c>
      <c r="B10" s="424" t="s">
        <v>4645</v>
      </c>
      <c r="C10" s="425" t="s">
        <v>4644</v>
      </c>
      <c r="D10" s="426" t="s">
        <v>4770</v>
      </c>
      <c r="E10" s="426" t="s">
        <v>4769</v>
      </c>
      <c r="F10" s="433">
        <v>277905000000</v>
      </c>
      <c r="G10" s="428">
        <f t="shared" si="0"/>
        <v>179075312.28</v>
      </c>
      <c r="H10" s="426" t="s">
        <v>4770</v>
      </c>
      <c r="I10" s="426" t="s">
        <v>4773</v>
      </c>
      <c r="J10" s="424" t="s">
        <v>4695</v>
      </c>
    </row>
    <row r="11" spans="1:10" ht="12.75">
      <c r="A11" s="254">
        <v>6</v>
      </c>
      <c r="B11" s="424" t="s">
        <v>4782</v>
      </c>
      <c r="C11" s="425" t="s">
        <v>4781</v>
      </c>
      <c r="D11" s="426" t="s">
        <v>4770</v>
      </c>
      <c r="E11" s="426" t="s">
        <v>4769</v>
      </c>
      <c r="F11" s="433">
        <v>101213000000</v>
      </c>
      <c r="G11" s="428">
        <f t="shared" si="0"/>
        <v>65219228.088</v>
      </c>
      <c r="H11" s="426" t="s">
        <v>4770</v>
      </c>
      <c r="I11" s="426" t="s">
        <v>4773</v>
      </c>
      <c r="J11" s="424" t="s">
        <v>4692</v>
      </c>
    </row>
    <row r="12" spans="1:10" ht="12.75">
      <c r="A12" s="254">
        <v>7</v>
      </c>
      <c r="B12" s="424" t="s">
        <v>4780</v>
      </c>
      <c r="C12" s="425" t="s">
        <v>4779</v>
      </c>
      <c r="D12" s="426" t="s">
        <v>4770</v>
      </c>
      <c r="E12" s="426" t="s">
        <v>4769</v>
      </c>
      <c r="F12" s="433">
        <v>11875000000</v>
      </c>
      <c r="G12" s="428">
        <f t="shared" si="0"/>
        <v>7651965</v>
      </c>
      <c r="H12" s="426" t="s">
        <v>4770</v>
      </c>
      <c r="I12" s="426" t="s">
        <v>4773</v>
      </c>
      <c r="J12" s="424" t="s">
        <v>4692</v>
      </c>
    </row>
    <row r="13" spans="1:10" ht="12.75">
      <c r="A13" s="254">
        <v>8</v>
      </c>
      <c r="B13" s="424" t="s">
        <v>4778</v>
      </c>
      <c r="C13" s="425" t="s">
        <v>4777</v>
      </c>
      <c r="D13" s="426" t="s">
        <v>4770</v>
      </c>
      <c r="E13" s="426" t="s">
        <v>4769</v>
      </c>
      <c r="F13" s="427">
        <v>37954000000</v>
      </c>
      <c r="G13" s="428">
        <f t="shared" si="0"/>
        <v>24456646.704</v>
      </c>
      <c r="H13" s="426" t="s">
        <v>4770</v>
      </c>
      <c r="I13" s="426" t="s">
        <v>4773</v>
      </c>
      <c r="J13" s="424" t="s">
        <v>4776</v>
      </c>
    </row>
    <row r="14" spans="1:10" ht="12.75">
      <c r="A14" s="254">
        <v>9</v>
      </c>
      <c r="B14" s="424" t="s">
        <v>4775</v>
      </c>
      <c r="C14" s="425" t="s">
        <v>4774</v>
      </c>
      <c r="D14" s="426" t="s">
        <v>4770</v>
      </c>
      <c r="E14" s="426" t="s">
        <v>4769</v>
      </c>
      <c r="F14" s="433">
        <v>83709000000</v>
      </c>
      <c r="G14" s="428">
        <f t="shared" si="0"/>
        <v>53940070.584</v>
      </c>
      <c r="H14" s="426" t="s">
        <v>4770</v>
      </c>
      <c r="I14" s="426" t="s">
        <v>4773</v>
      </c>
      <c r="J14" s="424" t="s">
        <v>4692</v>
      </c>
    </row>
    <row r="15" spans="1:10" ht="12.75">
      <c r="A15" s="257">
        <v>10</v>
      </c>
      <c r="B15" s="424" t="s">
        <v>4772</v>
      </c>
      <c r="C15" s="425" t="s">
        <v>4771</v>
      </c>
      <c r="D15" s="426" t="s">
        <v>4770</v>
      </c>
      <c r="E15" s="426" t="s">
        <v>4769</v>
      </c>
      <c r="F15" s="433">
        <v>51049000000</v>
      </c>
      <c r="G15" s="428">
        <f t="shared" si="0"/>
        <v>32894750.424</v>
      </c>
      <c r="H15" s="426" t="s">
        <v>4678</v>
      </c>
      <c r="I15" s="426" t="s">
        <v>38</v>
      </c>
      <c r="J15" s="424" t="s">
        <v>4695</v>
      </c>
    </row>
    <row r="16" spans="1:10" ht="12.75">
      <c r="A16" s="256">
        <v>11</v>
      </c>
      <c r="B16" s="424" t="s">
        <v>4768</v>
      </c>
      <c r="C16" s="425" t="s">
        <v>4767</v>
      </c>
      <c r="D16" s="426" t="s">
        <v>4678</v>
      </c>
      <c r="E16" s="426" t="s">
        <v>17</v>
      </c>
      <c r="F16" s="433">
        <v>14094000000</v>
      </c>
      <c r="G16" s="428">
        <f t="shared" si="0"/>
        <v>9081835.344</v>
      </c>
      <c r="H16" s="426" t="s">
        <v>4678</v>
      </c>
      <c r="I16" s="426" t="s">
        <v>38</v>
      </c>
      <c r="J16" s="424" t="s">
        <v>4692</v>
      </c>
    </row>
    <row r="17" spans="1:10" ht="12.75">
      <c r="A17" s="254">
        <v>12</v>
      </c>
      <c r="B17" s="424" t="s">
        <v>4766</v>
      </c>
      <c r="C17" s="425" t="s">
        <v>4765</v>
      </c>
      <c r="D17" s="426" t="s">
        <v>4678</v>
      </c>
      <c r="E17" s="426" t="s">
        <v>17</v>
      </c>
      <c r="F17" s="433">
        <v>135073492000000</v>
      </c>
      <c r="G17" s="428">
        <f t="shared" si="0"/>
        <v>87038116480.992</v>
      </c>
      <c r="H17" s="426" t="s">
        <v>4678</v>
      </c>
      <c r="I17" s="426" t="s">
        <v>38</v>
      </c>
      <c r="J17" s="424" t="s">
        <v>4692</v>
      </c>
    </row>
    <row r="18" spans="1:10" ht="12.75">
      <c r="A18" s="254">
        <v>13</v>
      </c>
      <c r="B18" s="424" t="s">
        <v>4764</v>
      </c>
      <c r="C18" s="425" t="s">
        <v>4763</v>
      </c>
      <c r="D18" s="426" t="s">
        <v>4678</v>
      </c>
      <c r="E18" s="426" t="s">
        <v>17</v>
      </c>
      <c r="F18" s="433">
        <v>82400000000</v>
      </c>
      <c r="G18" s="428">
        <f t="shared" si="0"/>
        <v>53096582.4</v>
      </c>
      <c r="H18" s="426" t="s">
        <v>4678</v>
      </c>
      <c r="I18" s="426" t="s">
        <v>38</v>
      </c>
      <c r="J18" s="424" t="s">
        <v>4695</v>
      </c>
    </row>
    <row r="19" spans="1:10" ht="12.75">
      <c r="A19" s="254">
        <v>14</v>
      </c>
      <c r="B19" s="424" t="s">
        <v>4762</v>
      </c>
      <c r="C19" s="425" t="s">
        <v>4761</v>
      </c>
      <c r="D19" s="426" t="s">
        <v>4678</v>
      </c>
      <c r="E19" s="426" t="s">
        <v>17</v>
      </c>
      <c r="F19" s="433">
        <v>2809292000000</v>
      </c>
      <c r="G19" s="428">
        <f t="shared" si="0"/>
        <v>1810240341.792</v>
      </c>
      <c r="H19" s="426" t="s">
        <v>4580</v>
      </c>
      <c r="I19" s="426" t="s">
        <v>4760</v>
      </c>
      <c r="J19" s="424" t="s">
        <v>4695</v>
      </c>
    </row>
    <row r="20" spans="1:10" ht="12.75">
      <c r="A20" s="254">
        <v>15</v>
      </c>
      <c r="B20" s="424" t="s">
        <v>4759</v>
      </c>
      <c r="C20" s="425" t="s">
        <v>4758</v>
      </c>
      <c r="D20" s="426" t="s">
        <v>4580</v>
      </c>
      <c r="E20" s="426" t="s">
        <v>4579</v>
      </c>
      <c r="F20" s="433">
        <v>8199015000000</v>
      </c>
      <c r="G20" s="428">
        <f t="shared" si="0"/>
        <v>5283248489.64</v>
      </c>
      <c r="H20" s="426" t="s">
        <v>4678</v>
      </c>
      <c r="I20" s="426" t="s">
        <v>38</v>
      </c>
      <c r="J20" s="424" t="s">
        <v>4692</v>
      </c>
    </row>
    <row r="21" spans="1:10" ht="12.75">
      <c r="A21" s="254">
        <v>16</v>
      </c>
      <c r="B21" s="424" t="s">
        <v>4578</v>
      </c>
      <c r="C21" s="425" t="s">
        <v>4577</v>
      </c>
      <c r="D21" s="426" t="s">
        <v>4678</v>
      </c>
      <c r="E21" s="426" t="s">
        <v>17</v>
      </c>
      <c r="F21" s="433">
        <v>145728000000</v>
      </c>
      <c r="G21" s="428">
        <f t="shared" si="0"/>
        <v>93903625.728</v>
      </c>
      <c r="H21" s="426" t="s">
        <v>4679</v>
      </c>
      <c r="I21" s="426" t="s">
        <v>4344</v>
      </c>
      <c r="J21" s="424" t="s">
        <v>4695</v>
      </c>
    </row>
    <row r="22" spans="1:10" ht="12.75">
      <c r="A22" s="254">
        <v>17</v>
      </c>
      <c r="B22" s="424" t="s">
        <v>4576</v>
      </c>
      <c r="C22" s="425" t="s">
        <v>4575</v>
      </c>
      <c r="D22" s="426" t="s">
        <v>4679</v>
      </c>
      <c r="E22" s="426" t="s">
        <v>4346</v>
      </c>
      <c r="F22" s="433">
        <v>91627000000</v>
      </c>
      <c r="G22" s="428">
        <f t="shared" si="0"/>
        <v>59042239.752</v>
      </c>
      <c r="H22" s="426" t="s">
        <v>4679</v>
      </c>
      <c r="I22" s="426" t="s">
        <v>4344</v>
      </c>
      <c r="J22" s="424" t="s">
        <v>4695</v>
      </c>
    </row>
    <row r="23" spans="1:10" ht="12.75">
      <c r="A23" s="254">
        <v>18</v>
      </c>
      <c r="B23" s="424" t="s">
        <v>4574</v>
      </c>
      <c r="C23" s="425" t="s">
        <v>4573</v>
      </c>
      <c r="D23" s="426" t="s">
        <v>4679</v>
      </c>
      <c r="E23" s="426" t="s">
        <v>4346</v>
      </c>
      <c r="F23" s="433">
        <v>69559000000</v>
      </c>
      <c r="G23" s="428">
        <f t="shared" si="0"/>
        <v>44822150.184</v>
      </c>
      <c r="H23" s="426" t="s">
        <v>4679</v>
      </c>
      <c r="I23" s="426" t="s">
        <v>4344</v>
      </c>
      <c r="J23" s="424" t="s">
        <v>4692</v>
      </c>
    </row>
    <row r="24" spans="1:10" ht="12.75">
      <c r="A24" s="257">
        <v>19</v>
      </c>
      <c r="B24" s="424" t="s">
        <v>4572</v>
      </c>
      <c r="C24" s="425" t="s">
        <v>4571</v>
      </c>
      <c r="D24" s="426" t="s">
        <v>4679</v>
      </c>
      <c r="E24" s="426" t="s">
        <v>4346</v>
      </c>
      <c r="F24" s="433">
        <v>98013000000</v>
      </c>
      <c r="G24" s="428">
        <f t="shared" si="0"/>
        <v>63157224.888</v>
      </c>
      <c r="H24" s="426" t="s">
        <v>4679</v>
      </c>
      <c r="I24" s="426" t="s">
        <v>4344</v>
      </c>
      <c r="J24" s="424" t="s">
        <v>4692</v>
      </c>
    </row>
    <row r="25" spans="1:10" ht="12.75">
      <c r="A25" s="256">
        <v>20</v>
      </c>
      <c r="B25" s="424" t="s">
        <v>4570</v>
      </c>
      <c r="C25" s="425" t="s">
        <v>4569</v>
      </c>
      <c r="D25" s="426" t="s">
        <v>4679</v>
      </c>
      <c r="E25" s="426" t="s">
        <v>4346</v>
      </c>
      <c r="F25" s="433">
        <v>114147000000</v>
      </c>
      <c r="G25" s="428">
        <f t="shared" si="0"/>
        <v>73553587.272</v>
      </c>
      <c r="H25" s="426" t="s">
        <v>4679</v>
      </c>
      <c r="I25" s="426" t="s">
        <v>4344</v>
      </c>
      <c r="J25" s="424" t="s">
        <v>4692</v>
      </c>
    </row>
    <row r="26" spans="1:10" ht="12.75">
      <c r="A26" s="254">
        <v>21</v>
      </c>
      <c r="B26" s="424" t="s">
        <v>4568</v>
      </c>
      <c r="C26" s="425" t="s">
        <v>4567</v>
      </c>
      <c r="D26" s="426" t="s">
        <v>4679</v>
      </c>
      <c r="E26" s="426" t="s">
        <v>4346</v>
      </c>
      <c r="F26" s="433">
        <v>11352000000</v>
      </c>
      <c r="G26" s="428">
        <f t="shared" si="0"/>
        <v>7314956.352</v>
      </c>
      <c r="H26" s="426" t="s">
        <v>4679</v>
      </c>
      <c r="I26" s="426" t="s">
        <v>4344</v>
      </c>
      <c r="J26" s="424" t="s">
        <v>4692</v>
      </c>
    </row>
    <row r="27" spans="1:10" ht="12.75">
      <c r="A27" s="254">
        <v>22</v>
      </c>
      <c r="B27" s="424" t="s">
        <v>4566</v>
      </c>
      <c r="C27" s="425" t="s">
        <v>4565</v>
      </c>
      <c r="D27" s="426" t="s">
        <v>4679</v>
      </c>
      <c r="E27" s="426" t="s">
        <v>4346</v>
      </c>
      <c r="F27" s="433">
        <v>55284000000</v>
      </c>
      <c r="G27" s="428">
        <f t="shared" si="0"/>
        <v>35623682.784</v>
      </c>
      <c r="H27" s="426" t="s">
        <v>4679</v>
      </c>
      <c r="I27" s="426" t="s">
        <v>4344</v>
      </c>
      <c r="J27" s="424" t="s">
        <v>4692</v>
      </c>
    </row>
    <row r="28" spans="1:10" ht="12.75">
      <c r="A28" s="254">
        <v>23</v>
      </c>
      <c r="B28" s="424" t="s">
        <v>4564</v>
      </c>
      <c r="C28" s="425" t="s">
        <v>4563</v>
      </c>
      <c r="D28" s="426" t="s">
        <v>4679</v>
      </c>
      <c r="E28" s="426" t="s">
        <v>4346</v>
      </c>
      <c r="F28" s="433">
        <v>1343764000000</v>
      </c>
      <c r="G28" s="428">
        <f t="shared" si="0"/>
        <v>865889271.2639999</v>
      </c>
      <c r="H28" s="426" t="s">
        <v>4679</v>
      </c>
      <c r="I28" s="426" t="s">
        <v>4344</v>
      </c>
      <c r="J28" s="424" t="s">
        <v>4692</v>
      </c>
    </row>
    <row r="29" spans="1:10" ht="12.75">
      <c r="A29" s="254">
        <v>24</v>
      </c>
      <c r="B29" s="424" t="s">
        <v>4562</v>
      </c>
      <c r="C29" s="425" t="s">
        <v>4561</v>
      </c>
      <c r="D29" s="426" t="s">
        <v>4679</v>
      </c>
      <c r="E29" s="426" t="s">
        <v>4346</v>
      </c>
      <c r="F29" s="433">
        <v>215050000000</v>
      </c>
      <c r="G29" s="428">
        <f t="shared" si="0"/>
        <v>138573058.8</v>
      </c>
      <c r="H29" s="426" t="s">
        <v>4679</v>
      </c>
      <c r="I29" s="426" t="s">
        <v>4344</v>
      </c>
      <c r="J29" s="424" t="s">
        <v>4695</v>
      </c>
    </row>
    <row r="30" spans="1:10" ht="12.75">
      <c r="A30" s="254">
        <v>25</v>
      </c>
      <c r="B30" s="424" t="s">
        <v>4706</v>
      </c>
      <c r="C30" s="425" t="s">
        <v>4705</v>
      </c>
      <c r="D30" s="426" t="s">
        <v>4679</v>
      </c>
      <c r="E30" s="426" t="s">
        <v>4346</v>
      </c>
      <c r="F30" s="427">
        <v>40040000000</v>
      </c>
      <c r="G30" s="428">
        <f t="shared" si="0"/>
        <v>25800815.04</v>
      </c>
      <c r="H30" s="426" t="s">
        <v>4679</v>
      </c>
      <c r="I30" s="426" t="s">
        <v>4344</v>
      </c>
      <c r="J30" s="424" t="s">
        <v>4692</v>
      </c>
    </row>
    <row r="31" spans="1:10" ht="12.75">
      <c r="A31" s="254">
        <v>26</v>
      </c>
      <c r="B31" s="424" t="s">
        <v>4704</v>
      </c>
      <c r="C31" s="425" t="s">
        <v>4703</v>
      </c>
      <c r="D31" s="426" t="s">
        <v>4679</v>
      </c>
      <c r="E31" s="426" t="s">
        <v>4346</v>
      </c>
      <c r="F31" s="433">
        <v>409558000000</v>
      </c>
      <c r="G31" s="428">
        <f t="shared" si="0"/>
        <v>263909345.808</v>
      </c>
      <c r="H31" s="426" t="s">
        <v>4679</v>
      </c>
      <c r="I31" s="426" t="s">
        <v>4344</v>
      </c>
      <c r="J31" s="424" t="s">
        <v>4695</v>
      </c>
    </row>
    <row r="32" spans="1:10" ht="12.75">
      <c r="A32" s="254">
        <v>27</v>
      </c>
      <c r="B32" s="424" t="s">
        <v>4702</v>
      </c>
      <c r="C32" s="429" t="s">
        <v>4701</v>
      </c>
      <c r="D32" s="426" t="s">
        <v>4679</v>
      </c>
      <c r="E32" s="426" t="s">
        <v>4346</v>
      </c>
      <c r="F32" s="433">
        <v>243000000000</v>
      </c>
      <c r="G32" s="428">
        <f t="shared" si="0"/>
        <v>156583368</v>
      </c>
      <c r="H32" s="426" t="s">
        <v>4679</v>
      </c>
      <c r="I32" s="426" t="s">
        <v>4344</v>
      </c>
      <c r="J32" s="424" t="s">
        <v>4695</v>
      </c>
    </row>
    <row r="33" spans="1:10" ht="12.75">
      <c r="A33" s="254">
        <v>28</v>
      </c>
      <c r="B33" s="424" t="s">
        <v>4700</v>
      </c>
      <c r="C33" s="425" t="s">
        <v>4699</v>
      </c>
      <c r="D33" s="426" t="s">
        <v>4679</v>
      </c>
      <c r="E33" s="426" t="s">
        <v>4346</v>
      </c>
      <c r="F33" s="433">
        <v>284372000000</v>
      </c>
      <c r="G33" s="428">
        <f t="shared" si="0"/>
        <v>183242491.872</v>
      </c>
      <c r="H33" s="426" t="s">
        <v>4679</v>
      </c>
      <c r="I33" s="426" t="s">
        <v>4344</v>
      </c>
      <c r="J33" s="424" t="s">
        <v>4698</v>
      </c>
    </row>
    <row r="34" spans="1:10" ht="12.75">
      <c r="A34" s="254">
        <v>29</v>
      </c>
      <c r="B34" s="424" t="s">
        <v>4697</v>
      </c>
      <c r="C34" s="425" t="s">
        <v>4696</v>
      </c>
      <c r="D34" s="426" t="s">
        <v>4679</v>
      </c>
      <c r="E34" s="426" t="s">
        <v>4346</v>
      </c>
      <c r="F34" s="433">
        <v>144900000000</v>
      </c>
      <c r="G34" s="428">
        <f t="shared" si="0"/>
        <v>93370082.4</v>
      </c>
      <c r="H34" s="426" t="s">
        <v>4679</v>
      </c>
      <c r="I34" s="426" t="s">
        <v>4344</v>
      </c>
      <c r="J34" s="424" t="s">
        <v>4695</v>
      </c>
    </row>
    <row r="35" spans="1:10" ht="12.75">
      <c r="A35" s="254">
        <v>30</v>
      </c>
      <c r="B35" s="424" t="s">
        <v>4694</v>
      </c>
      <c r="C35" s="425" t="s">
        <v>4693</v>
      </c>
      <c r="D35" s="426" t="s">
        <v>4679</v>
      </c>
      <c r="E35" s="426" t="s">
        <v>4346</v>
      </c>
      <c r="F35" s="433">
        <v>1713097000000</v>
      </c>
      <c r="G35" s="428">
        <f t="shared" si="0"/>
        <v>1103878592.472</v>
      </c>
      <c r="H35" s="426" t="s">
        <v>4679</v>
      </c>
      <c r="I35" s="426" t="s">
        <v>4344</v>
      </c>
      <c r="J35" s="424" t="s">
        <v>4692</v>
      </c>
    </row>
    <row r="36" spans="1:10" ht="12.75">
      <c r="A36" s="254">
        <v>31</v>
      </c>
      <c r="B36" s="424" t="s">
        <v>4691</v>
      </c>
      <c r="C36" s="425" t="s">
        <v>4690</v>
      </c>
      <c r="D36" s="426" t="s">
        <v>4679</v>
      </c>
      <c r="E36" s="426" t="s">
        <v>4346</v>
      </c>
      <c r="F36" s="433">
        <v>86462000000</v>
      </c>
      <c r="G36" s="428">
        <f t="shared" si="0"/>
        <v>55714037.712</v>
      </c>
      <c r="H36" s="426" t="s">
        <v>4679</v>
      </c>
      <c r="I36" s="426" t="s">
        <v>4344</v>
      </c>
      <c r="J36" s="495" t="s">
        <v>4677</v>
      </c>
    </row>
    <row r="37" spans="1:10" s="255" customFormat="1" ht="12.75">
      <c r="A37" s="254">
        <v>32</v>
      </c>
      <c r="B37" s="431" t="s">
        <v>4689</v>
      </c>
      <c r="C37" s="494" t="s">
        <v>4688</v>
      </c>
      <c r="D37" s="426" t="s">
        <v>4679</v>
      </c>
      <c r="E37" s="426" t="s">
        <v>4346</v>
      </c>
      <c r="F37" s="433">
        <v>282750000000</v>
      </c>
      <c r="G37" s="496">
        <f t="shared" si="0"/>
        <v>182197314</v>
      </c>
      <c r="H37" s="426" t="s">
        <v>4679</v>
      </c>
      <c r="I37" s="426" t="s">
        <v>4344</v>
      </c>
      <c r="J37" s="430" t="s">
        <v>4677</v>
      </c>
    </row>
    <row r="38" spans="1:10" s="255" customFormat="1" ht="12.75">
      <c r="A38" s="254">
        <v>33</v>
      </c>
      <c r="B38" s="431" t="s">
        <v>4687</v>
      </c>
      <c r="C38" s="494" t="s">
        <v>4686</v>
      </c>
      <c r="D38" s="426" t="s">
        <v>4679</v>
      </c>
      <c r="E38" s="426" t="s">
        <v>4346</v>
      </c>
      <c r="F38" s="497">
        <v>48640000000</v>
      </c>
      <c r="G38" s="496">
        <f t="shared" si="0"/>
        <v>31342448.64</v>
      </c>
      <c r="H38" s="426" t="s">
        <v>4679</v>
      </c>
      <c r="I38" s="426" t="s">
        <v>4344</v>
      </c>
      <c r="J38" s="495" t="s">
        <v>4677</v>
      </c>
    </row>
    <row r="39" spans="1:10" s="255" customFormat="1" ht="12.75">
      <c r="A39" s="254">
        <v>34</v>
      </c>
      <c r="B39" s="431" t="s">
        <v>4685</v>
      </c>
      <c r="C39" s="494" t="s">
        <v>4684</v>
      </c>
      <c r="D39" s="426" t="s">
        <v>4679</v>
      </c>
      <c r="E39" s="426" t="s">
        <v>4346</v>
      </c>
      <c r="F39" s="433">
        <v>86462000000</v>
      </c>
      <c r="G39" s="432">
        <f t="shared" si="0"/>
        <v>55714037.712</v>
      </c>
      <c r="H39" s="426" t="s">
        <v>4679</v>
      </c>
      <c r="I39" s="426" t="s">
        <v>4344</v>
      </c>
      <c r="J39" s="495" t="s">
        <v>4677</v>
      </c>
    </row>
    <row r="40" spans="1:10" s="255" customFormat="1" ht="12.75">
      <c r="A40" s="254">
        <v>35</v>
      </c>
      <c r="B40" s="431" t="s">
        <v>4683</v>
      </c>
      <c r="C40" s="494" t="s">
        <v>4682</v>
      </c>
      <c r="D40" s="426" t="s">
        <v>4679</v>
      </c>
      <c r="E40" s="426" t="s">
        <v>4346</v>
      </c>
      <c r="F40" s="433">
        <v>17112584000000</v>
      </c>
      <c r="G40" s="432">
        <f t="shared" si="0"/>
        <v>11026938427.584</v>
      </c>
      <c r="H40" s="426" t="s">
        <v>4679</v>
      </c>
      <c r="I40" s="426" t="s">
        <v>4344</v>
      </c>
      <c r="J40" s="495" t="s">
        <v>4677</v>
      </c>
    </row>
    <row r="41" spans="1:10" s="255" customFormat="1" ht="12.75">
      <c r="A41" s="254">
        <v>36</v>
      </c>
      <c r="B41" s="431" t="s">
        <v>4681</v>
      </c>
      <c r="C41" s="494" t="s">
        <v>4680</v>
      </c>
      <c r="D41" s="426" t="s">
        <v>4679</v>
      </c>
      <c r="E41" s="426" t="s">
        <v>4346</v>
      </c>
      <c r="F41" s="433">
        <v>18585578000000</v>
      </c>
      <c r="G41" s="432">
        <f t="shared" si="0"/>
        <v>11976100409.328</v>
      </c>
      <c r="H41" s="426" t="s">
        <v>4679</v>
      </c>
      <c r="I41" s="426" t="s">
        <v>4344</v>
      </c>
      <c r="J41" s="495" t="s">
        <v>4677</v>
      </c>
    </row>
    <row r="42" spans="1:10" ht="12.75">
      <c r="A42" s="254"/>
      <c r="B42" s="200"/>
      <c r="C42" s="253"/>
      <c r="D42" s="198"/>
      <c r="E42" s="198"/>
      <c r="F42" s="252"/>
      <c r="G42" s="251"/>
      <c r="H42" s="198"/>
      <c r="I42" s="198"/>
      <c r="J42" s="200"/>
    </row>
    <row r="43" spans="1:9" ht="12.75">
      <c r="A43" s="200"/>
      <c r="B43" s="198"/>
      <c r="C43" s="200"/>
      <c r="D43" s="198"/>
      <c r="E43" s="198"/>
      <c r="F43" s="198"/>
      <c r="G43" s="198"/>
      <c r="H43" s="198"/>
      <c r="I43" s="198"/>
    </row>
    <row r="44" spans="1:9" ht="12.75">
      <c r="A44" s="490" t="s">
        <v>4676</v>
      </c>
      <c r="B44" s="493"/>
      <c r="C44" s="493"/>
      <c r="D44" s="493"/>
      <c r="E44" s="493"/>
      <c r="F44" s="493"/>
      <c r="G44" s="493"/>
      <c r="H44" s="493"/>
      <c r="I44" s="198"/>
    </row>
    <row r="45" spans="1:9" ht="12.75">
      <c r="A45" s="198" t="s">
        <v>4675</v>
      </c>
      <c r="B45" s="198"/>
      <c r="C45" s="198"/>
      <c r="D45" s="198"/>
      <c r="E45" s="198"/>
      <c r="F45" s="198"/>
      <c r="G45" s="198"/>
      <c r="H45" s="198"/>
      <c r="I45" s="198"/>
    </row>
    <row r="46" spans="1:9" ht="12.75">
      <c r="A46" s="198"/>
      <c r="B46" s="198"/>
      <c r="C46" s="198"/>
      <c r="D46" s="198"/>
      <c r="E46" s="198"/>
      <c r="F46" s="198"/>
      <c r="G46" s="198"/>
      <c r="H46" s="198"/>
      <c r="I46" s="198"/>
    </row>
  </sheetData>
  <sheetProtection/>
  <mergeCells count="2">
    <mergeCell ref="D1:G1"/>
    <mergeCell ref="A44:H44"/>
  </mergeCells>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L59"/>
  <sheetViews>
    <sheetView zoomScalePageLayoutView="0" workbookViewId="0" topLeftCell="A25">
      <selection activeCell="A37" sqref="A37"/>
    </sheetView>
  </sheetViews>
  <sheetFormatPr defaultColWidth="10.75390625" defaultRowHeight="12.75"/>
  <cols>
    <col min="1" max="1" width="4.00390625" style="51" customWidth="1"/>
    <col min="2" max="2" width="35.25390625" style="51" customWidth="1"/>
    <col min="3" max="3" width="8.375" style="51" customWidth="1"/>
    <col min="4" max="4" width="9.75390625" style="51" customWidth="1"/>
    <col min="5" max="5" width="15.75390625" style="51" customWidth="1"/>
    <col min="6" max="6" width="9.25390625" style="51" customWidth="1"/>
    <col min="7" max="7" width="10.00390625" style="51" customWidth="1"/>
    <col min="8" max="8" width="18.25390625" style="51" customWidth="1"/>
    <col min="9" max="9" width="16.125" style="51" customWidth="1"/>
    <col min="10" max="10" width="20.00390625" style="51" customWidth="1"/>
    <col min="11" max="11" width="14.625" style="51" customWidth="1"/>
    <col min="12" max="16384" width="10.75390625" style="51" customWidth="1"/>
  </cols>
  <sheetData>
    <row r="1" spans="2:8" ht="12.75">
      <c r="B1" s="22" t="s">
        <v>4791</v>
      </c>
      <c r="C1" s="21"/>
      <c r="D1" s="488" t="s">
        <v>202</v>
      </c>
      <c r="E1" s="488"/>
      <c r="F1" s="488"/>
      <c r="G1" s="488"/>
      <c r="H1" s="120">
        <f>SUM(F6:F54)*1000000</f>
        <v>82754254796.1297</v>
      </c>
    </row>
    <row r="2" spans="2:8" ht="12.75">
      <c r="B2" s="21" t="s">
        <v>4790</v>
      </c>
      <c r="C2" s="21"/>
      <c r="D2" s="21"/>
      <c r="E2" s="21"/>
      <c r="F2" s="21"/>
      <c r="G2" s="21"/>
      <c r="H2" s="41"/>
    </row>
    <row r="3" spans="2:8" ht="12.75">
      <c r="B3" s="21" t="s">
        <v>4789</v>
      </c>
      <c r="C3" s="21"/>
      <c r="D3" s="135"/>
      <c r="E3" s="118">
        <v>0</v>
      </c>
      <c r="F3" s="21" t="s">
        <v>826</v>
      </c>
      <c r="G3" s="21"/>
      <c r="H3" s="41"/>
    </row>
    <row r="5" spans="1:12" ht="51">
      <c r="A5" s="141"/>
      <c r="B5" s="183" t="s">
        <v>4788</v>
      </c>
      <c r="C5" s="183" t="s">
        <v>4787</v>
      </c>
      <c r="D5" s="183" t="s">
        <v>4786</v>
      </c>
      <c r="E5" s="183" t="s">
        <v>4785</v>
      </c>
      <c r="F5" s="183" t="s">
        <v>4757</v>
      </c>
      <c r="G5" s="183" t="s">
        <v>4756</v>
      </c>
      <c r="H5" s="183" t="s">
        <v>4755</v>
      </c>
      <c r="I5" s="142" t="s">
        <v>4754</v>
      </c>
      <c r="K5" s="142" t="s">
        <v>4753</v>
      </c>
      <c r="L5" s="142" t="s">
        <v>4752</v>
      </c>
    </row>
    <row r="6" spans="1:12" ht="13.5" customHeight="1">
      <c r="A6" s="51">
        <v>1</v>
      </c>
      <c r="B6" s="122" t="s">
        <v>4751</v>
      </c>
      <c r="C6" s="122" t="s">
        <v>4731</v>
      </c>
      <c r="D6" s="122" t="s">
        <v>4730</v>
      </c>
      <c r="E6" s="122">
        <f aca="true" t="shared" si="0" ref="E6:E37">(K6*L6)*0.000001</f>
        <v>2021662.3769999999</v>
      </c>
      <c r="F6" s="122">
        <f aca="true" t="shared" si="1" ref="F6:F37">E6*0.00884787</f>
        <v>17887.40589558699</v>
      </c>
      <c r="G6" s="122" t="s">
        <v>4734</v>
      </c>
      <c r="H6" s="122" t="s">
        <v>4733</v>
      </c>
      <c r="I6" s="122" t="s">
        <v>4739</v>
      </c>
      <c r="K6" s="258">
        <v>3655809</v>
      </c>
      <c r="L6" s="122">
        <v>553000</v>
      </c>
    </row>
    <row r="7" spans="1:12" ht="13.5" customHeight="1">
      <c r="A7" s="51">
        <v>2</v>
      </c>
      <c r="B7" s="122" t="s">
        <v>4750</v>
      </c>
      <c r="C7" s="122" t="s">
        <v>4731</v>
      </c>
      <c r="D7" s="122" t="s">
        <v>4730</v>
      </c>
      <c r="E7" s="122">
        <f t="shared" si="0"/>
        <v>1487309.613684</v>
      </c>
      <c r="F7" s="122">
        <f t="shared" si="1"/>
        <v>13159.522111626255</v>
      </c>
      <c r="G7" s="122" t="s">
        <v>4734</v>
      </c>
      <c r="H7" s="122" t="s">
        <v>4742</v>
      </c>
      <c r="I7" s="122" t="s">
        <v>4670</v>
      </c>
      <c r="K7" s="258">
        <v>2495485929</v>
      </c>
      <c r="L7" s="126">
        <v>596</v>
      </c>
    </row>
    <row r="8" spans="1:12" ht="13.5" customHeight="1">
      <c r="A8" s="51">
        <v>3</v>
      </c>
      <c r="B8" s="220" t="s">
        <v>4749</v>
      </c>
      <c r="C8" s="122" t="s">
        <v>4731</v>
      </c>
      <c r="D8" s="122" t="s">
        <v>4730</v>
      </c>
      <c r="E8" s="122">
        <f t="shared" si="0"/>
        <v>970989.318333</v>
      </c>
      <c r="F8" s="122">
        <f t="shared" si="1"/>
        <v>8591.187259999</v>
      </c>
      <c r="G8" s="122" t="s">
        <v>4734</v>
      </c>
      <c r="H8" s="122" t="s">
        <v>4733</v>
      </c>
      <c r="I8" s="220" t="s">
        <v>1944</v>
      </c>
      <c r="K8" s="258">
        <v>793940571</v>
      </c>
      <c r="L8" s="122">
        <v>1223</v>
      </c>
    </row>
    <row r="9" spans="1:12" ht="13.5" customHeight="1">
      <c r="A9" s="123">
        <v>4</v>
      </c>
      <c r="B9" s="220" t="s">
        <v>4748</v>
      </c>
      <c r="C9" s="122" t="s">
        <v>4731</v>
      </c>
      <c r="D9" s="122" t="s">
        <v>4730</v>
      </c>
      <c r="E9" s="122">
        <f t="shared" si="0"/>
        <v>853829.9495079999</v>
      </c>
      <c r="F9" s="122">
        <f t="shared" si="1"/>
        <v>7554.576395353348</v>
      </c>
      <c r="G9" s="122" t="s">
        <v>4734</v>
      </c>
      <c r="H9" s="122" t="s">
        <v>4733</v>
      </c>
      <c r="I9" s="220" t="s">
        <v>1944</v>
      </c>
      <c r="K9" s="258">
        <v>581628031</v>
      </c>
      <c r="L9" s="122">
        <v>1468</v>
      </c>
    </row>
    <row r="10" spans="1:12" ht="13.5" customHeight="1">
      <c r="A10" s="123">
        <v>5</v>
      </c>
      <c r="B10" s="122" t="s">
        <v>4747</v>
      </c>
      <c r="C10" s="122" t="s">
        <v>4731</v>
      </c>
      <c r="D10" s="122" t="s">
        <v>4730</v>
      </c>
      <c r="E10" s="122">
        <f t="shared" si="0"/>
        <v>553878.36</v>
      </c>
      <c r="F10" s="122">
        <f t="shared" si="1"/>
        <v>4900.6437250932</v>
      </c>
      <c r="G10" s="122" t="s">
        <v>4734</v>
      </c>
      <c r="H10" s="122" t="s">
        <v>4733</v>
      </c>
      <c r="I10" s="122" t="s">
        <v>4670</v>
      </c>
      <c r="K10" s="258">
        <v>565182000</v>
      </c>
      <c r="L10" s="126">
        <v>980</v>
      </c>
    </row>
    <row r="11" spans="1:12" ht="13.5" customHeight="1">
      <c r="A11" s="123">
        <v>6</v>
      </c>
      <c r="B11" s="220" t="s">
        <v>4746</v>
      </c>
      <c r="C11" s="122" t="s">
        <v>4731</v>
      </c>
      <c r="D11" s="122" t="s">
        <v>4730</v>
      </c>
      <c r="E11" s="122">
        <f t="shared" si="0"/>
        <v>381319.65179</v>
      </c>
      <c r="F11" s="122">
        <f t="shared" si="1"/>
        <v>3373.8667074831874</v>
      </c>
      <c r="G11" s="122" t="s">
        <v>4734</v>
      </c>
      <c r="H11" s="122" t="s">
        <v>4733</v>
      </c>
      <c r="I11" s="220" t="s">
        <v>1944</v>
      </c>
      <c r="K11" s="258">
        <v>1314895351</v>
      </c>
      <c r="L11" s="122">
        <v>290</v>
      </c>
    </row>
    <row r="12" spans="1:12" ht="13.5" customHeight="1">
      <c r="A12" s="123">
        <v>7</v>
      </c>
      <c r="B12" s="122" t="s">
        <v>4745</v>
      </c>
      <c r="C12" s="122" t="s">
        <v>4731</v>
      </c>
      <c r="D12" s="122" t="s">
        <v>4730</v>
      </c>
      <c r="E12" s="122">
        <f t="shared" si="0"/>
        <v>377200</v>
      </c>
      <c r="F12" s="122">
        <f t="shared" si="1"/>
        <v>3337.416564</v>
      </c>
      <c r="G12" s="122" t="s">
        <v>4734</v>
      </c>
      <c r="H12" s="122" t="s">
        <v>4733</v>
      </c>
      <c r="I12" s="122" t="s">
        <v>4670</v>
      </c>
      <c r="K12" s="258">
        <v>40000000</v>
      </c>
      <c r="L12" s="126">
        <v>9430</v>
      </c>
    </row>
    <row r="13" spans="1:12" ht="13.5" customHeight="1">
      <c r="A13" s="123">
        <v>8</v>
      </c>
      <c r="B13" s="122" t="s">
        <v>4744</v>
      </c>
      <c r="C13" s="122" t="s">
        <v>4731</v>
      </c>
      <c r="D13" s="122" t="s">
        <v>4730</v>
      </c>
      <c r="E13" s="122">
        <f t="shared" si="0"/>
        <v>284898.90239999996</v>
      </c>
      <c r="F13" s="122">
        <f t="shared" si="1"/>
        <v>2520.748451577888</v>
      </c>
      <c r="G13" s="122" t="s">
        <v>4734</v>
      </c>
      <c r="H13" s="122" t="s">
        <v>4733</v>
      </c>
      <c r="I13" s="122" t="s">
        <v>4670</v>
      </c>
      <c r="K13" s="258">
        <v>376850400</v>
      </c>
      <c r="L13" s="122">
        <v>756</v>
      </c>
    </row>
    <row r="14" spans="1:12" ht="13.5" customHeight="1">
      <c r="A14" s="123">
        <v>9</v>
      </c>
      <c r="B14" s="122" t="s">
        <v>4743</v>
      </c>
      <c r="C14" s="122" t="s">
        <v>4731</v>
      </c>
      <c r="D14" s="122" t="s">
        <v>4730</v>
      </c>
      <c r="E14" s="122">
        <f t="shared" si="0"/>
        <v>245834.47522999998</v>
      </c>
      <c r="F14" s="122">
        <f t="shared" si="1"/>
        <v>2175.1114783532603</v>
      </c>
      <c r="G14" s="122" t="s">
        <v>4734</v>
      </c>
      <c r="H14" s="122" t="s">
        <v>4742</v>
      </c>
      <c r="I14" s="122" t="s">
        <v>4670</v>
      </c>
      <c r="K14" s="258">
        <v>847705087</v>
      </c>
      <c r="L14" s="122">
        <v>290</v>
      </c>
    </row>
    <row r="15" spans="1:12" ht="13.5" customHeight="1">
      <c r="A15" s="123">
        <v>10</v>
      </c>
      <c r="B15" s="220" t="s">
        <v>4741</v>
      </c>
      <c r="C15" s="122" t="s">
        <v>4731</v>
      </c>
      <c r="D15" s="122" t="s">
        <v>4730</v>
      </c>
      <c r="E15" s="122">
        <f t="shared" si="0"/>
        <v>236027.505786</v>
      </c>
      <c r="F15" s="122">
        <f t="shared" si="1"/>
        <v>2088.340687618776</v>
      </c>
      <c r="G15" s="122" t="s">
        <v>4734</v>
      </c>
      <c r="H15" s="122" t="s">
        <v>4733</v>
      </c>
      <c r="I15" s="220" t="s">
        <v>1944</v>
      </c>
      <c r="K15" s="258">
        <v>706669179</v>
      </c>
      <c r="L15" s="122">
        <v>334</v>
      </c>
    </row>
    <row r="16" spans="1:12" ht="13.5" customHeight="1">
      <c r="A16" s="123">
        <v>11</v>
      </c>
      <c r="B16" s="122" t="s">
        <v>4740</v>
      </c>
      <c r="C16" s="122" t="s">
        <v>4731</v>
      </c>
      <c r="D16" s="122" t="s">
        <v>4730</v>
      </c>
      <c r="E16" s="122">
        <f t="shared" si="0"/>
        <v>219474.33984</v>
      </c>
      <c r="F16" s="122">
        <f t="shared" si="1"/>
        <v>1941.880427240141</v>
      </c>
      <c r="G16" s="122" t="s">
        <v>4734</v>
      </c>
      <c r="H16" s="122" t="s">
        <v>4733</v>
      </c>
      <c r="I16" s="122" t="s">
        <v>4739</v>
      </c>
      <c r="K16" s="258">
        <v>57154776</v>
      </c>
      <c r="L16" s="122">
        <v>3840</v>
      </c>
    </row>
    <row r="17" spans="1:12" ht="13.5" customHeight="1">
      <c r="A17" s="123">
        <v>12</v>
      </c>
      <c r="B17" s="220" t="s">
        <v>4738</v>
      </c>
      <c r="C17" s="122" t="s">
        <v>4731</v>
      </c>
      <c r="D17" s="122" t="s">
        <v>4730</v>
      </c>
      <c r="E17" s="122">
        <f t="shared" si="0"/>
        <v>206816</v>
      </c>
      <c r="F17" s="122">
        <f t="shared" si="1"/>
        <v>1829.88108192</v>
      </c>
      <c r="G17" s="122" t="s">
        <v>4734</v>
      </c>
      <c r="H17" s="122" t="s">
        <v>4733</v>
      </c>
      <c r="I17" s="220" t="s">
        <v>1944</v>
      </c>
      <c r="K17" s="258">
        <v>36800000</v>
      </c>
      <c r="L17" s="122">
        <v>5620</v>
      </c>
    </row>
    <row r="18" spans="1:12" ht="13.5" customHeight="1">
      <c r="A18" s="123">
        <v>13</v>
      </c>
      <c r="B18" s="220" t="s">
        <v>4737</v>
      </c>
      <c r="C18" s="122" t="s">
        <v>4731</v>
      </c>
      <c r="D18" s="122" t="s">
        <v>4730</v>
      </c>
      <c r="E18" s="122">
        <f t="shared" si="0"/>
        <v>179911.376124</v>
      </c>
      <c r="F18" s="122">
        <f t="shared" si="1"/>
        <v>1591.832467466256</v>
      </c>
      <c r="G18" s="122" t="s">
        <v>4734</v>
      </c>
      <c r="H18" s="122" t="s">
        <v>4733</v>
      </c>
      <c r="I18" s="220" t="s">
        <v>1944</v>
      </c>
      <c r="K18" s="258">
        <v>572966166</v>
      </c>
      <c r="L18" s="122">
        <v>314</v>
      </c>
    </row>
    <row r="19" spans="1:12" ht="13.5" customHeight="1">
      <c r="A19" s="123">
        <v>14</v>
      </c>
      <c r="B19" s="220" t="s">
        <v>4736</v>
      </c>
      <c r="C19" s="122" t="s">
        <v>4731</v>
      </c>
      <c r="D19" s="122" t="s">
        <v>4730</v>
      </c>
      <c r="E19" s="122">
        <f t="shared" si="0"/>
        <v>169850.42498799998</v>
      </c>
      <c r="F19" s="122">
        <f t="shared" si="1"/>
        <v>1502.8144797385755</v>
      </c>
      <c r="G19" s="122" t="s">
        <v>4734</v>
      </c>
      <c r="H19" s="122" t="s">
        <v>4733</v>
      </c>
      <c r="I19" s="220" t="s">
        <v>1944</v>
      </c>
      <c r="K19" s="258">
        <v>309946031</v>
      </c>
      <c r="L19" s="122">
        <v>548</v>
      </c>
    </row>
    <row r="20" spans="1:12" ht="13.5" customHeight="1">
      <c r="A20" s="123">
        <v>15</v>
      </c>
      <c r="B20" s="220" t="s">
        <v>4735</v>
      </c>
      <c r="C20" s="122" t="s">
        <v>4731</v>
      </c>
      <c r="D20" s="122" t="s">
        <v>4730</v>
      </c>
      <c r="E20" s="122">
        <f t="shared" si="0"/>
        <v>147593.13918899998</v>
      </c>
      <c r="F20" s="122">
        <f t="shared" si="1"/>
        <v>1305.8849084361773</v>
      </c>
      <c r="G20" s="122" t="s">
        <v>4734</v>
      </c>
      <c r="H20" s="122" t="s">
        <v>4733</v>
      </c>
      <c r="I20" s="220" t="s">
        <v>1944</v>
      </c>
      <c r="K20" s="258">
        <v>360863421</v>
      </c>
      <c r="L20" s="122">
        <v>409</v>
      </c>
    </row>
    <row r="21" spans="1:12" ht="13.5" customHeight="1">
      <c r="A21" s="123">
        <v>16</v>
      </c>
      <c r="B21" s="220" t="s">
        <v>4732</v>
      </c>
      <c r="C21" s="122" t="s">
        <v>4731</v>
      </c>
      <c r="D21" s="122" t="s">
        <v>4730</v>
      </c>
      <c r="E21" s="122">
        <f t="shared" si="0"/>
        <v>143419.34759999998</v>
      </c>
      <c r="F21" s="122">
        <f t="shared" si="1"/>
        <v>1268.955743049612</v>
      </c>
      <c r="G21" s="122" t="s">
        <v>4724</v>
      </c>
      <c r="H21" s="122" t="s">
        <v>4723</v>
      </c>
      <c r="I21" s="220" t="s">
        <v>1944</v>
      </c>
      <c r="K21" s="258">
        <v>60770910</v>
      </c>
      <c r="L21" s="122">
        <v>2360</v>
      </c>
    </row>
    <row r="22" spans="1:12" ht="13.5" customHeight="1">
      <c r="A22" s="123">
        <v>17</v>
      </c>
      <c r="B22" s="220" t="s">
        <v>4729</v>
      </c>
      <c r="C22" s="122" t="s">
        <v>4721</v>
      </c>
      <c r="D22" s="122" t="s">
        <v>4720</v>
      </c>
      <c r="E22" s="122">
        <f t="shared" si="0"/>
        <v>91581.176232</v>
      </c>
      <c r="F22" s="122">
        <f t="shared" si="1"/>
        <v>810.2983417478259</v>
      </c>
      <c r="G22" s="122" t="s">
        <v>4724</v>
      </c>
      <c r="H22" s="122" t="s">
        <v>4728</v>
      </c>
      <c r="I22" s="220" t="s">
        <v>1944</v>
      </c>
      <c r="K22" s="258">
        <v>545126049</v>
      </c>
      <c r="L22" s="122">
        <v>168</v>
      </c>
    </row>
    <row r="23" spans="1:12" ht="13.5" customHeight="1">
      <c r="A23" s="123">
        <v>18</v>
      </c>
      <c r="B23" s="220" t="s">
        <v>4727</v>
      </c>
      <c r="C23" s="122" t="s">
        <v>4721</v>
      </c>
      <c r="D23" s="122" t="s">
        <v>4720</v>
      </c>
      <c r="E23" s="122">
        <f t="shared" si="0"/>
        <v>86024.18002</v>
      </c>
      <c r="F23" s="122">
        <f t="shared" si="1"/>
        <v>761.1307616735575</v>
      </c>
      <c r="G23" s="122" t="s">
        <v>4724</v>
      </c>
      <c r="H23" s="122" t="s">
        <v>4723</v>
      </c>
      <c r="I23" s="220" t="s">
        <v>1944</v>
      </c>
      <c r="K23" s="258">
        <v>374018174</v>
      </c>
      <c r="L23" s="122">
        <v>230</v>
      </c>
    </row>
    <row r="24" spans="1:12" ht="13.5" customHeight="1">
      <c r="A24" s="123">
        <v>19</v>
      </c>
      <c r="B24" s="220" t="s">
        <v>4864</v>
      </c>
      <c r="C24" s="122" t="s">
        <v>4721</v>
      </c>
      <c r="D24" s="122" t="s">
        <v>4720</v>
      </c>
      <c r="E24" s="122">
        <f t="shared" si="0"/>
        <v>64496.477975999995</v>
      </c>
      <c r="F24" s="122">
        <f t="shared" si="1"/>
        <v>570.6564525895111</v>
      </c>
      <c r="G24" s="122" t="s">
        <v>4724</v>
      </c>
      <c r="H24" s="122" t="s">
        <v>4723</v>
      </c>
      <c r="I24" s="220" t="s">
        <v>1944</v>
      </c>
      <c r="K24" s="258">
        <v>36254344</v>
      </c>
      <c r="L24" s="122">
        <v>1779</v>
      </c>
    </row>
    <row r="25" spans="1:12" ht="13.5" customHeight="1">
      <c r="A25" s="123">
        <v>20</v>
      </c>
      <c r="B25" s="122" t="s">
        <v>4863</v>
      </c>
      <c r="C25" s="122" t="s">
        <v>4721</v>
      </c>
      <c r="D25" s="122" t="s">
        <v>4720</v>
      </c>
      <c r="E25" s="122">
        <f t="shared" si="0"/>
        <v>60120</v>
      </c>
      <c r="F25" s="122">
        <f t="shared" si="1"/>
        <v>531.9339444000001</v>
      </c>
      <c r="G25" s="122" t="s">
        <v>4724</v>
      </c>
      <c r="H25" s="122" t="s">
        <v>4723</v>
      </c>
      <c r="I25" s="122" t="s">
        <v>4862</v>
      </c>
      <c r="K25" s="258">
        <v>18000000</v>
      </c>
      <c r="L25" s="122">
        <v>3340</v>
      </c>
    </row>
    <row r="26" spans="1:12" ht="13.5" customHeight="1">
      <c r="A26" s="123">
        <v>21</v>
      </c>
      <c r="B26" s="220" t="s">
        <v>4861</v>
      </c>
      <c r="C26" s="122" t="s">
        <v>4721</v>
      </c>
      <c r="D26" s="122" t="s">
        <v>4720</v>
      </c>
      <c r="E26" s="122">
        <f t="shared" si="0"/>
        <v>60101.980964999995</v>
      </c>
      <c r="F26" s="122">
        <f t="shared" si="1"/>
        <v>531.7745143207945</v>
      </c>
      <c r="G26" s="122" t="s">
        <v>4724</v>
      </c>
      <c r="H26" s="122" t="s">
        <v>4723</v>
      </c>
      <c r="I26" s="220" t="s">
        <v>1944</v>
      </c>
      <c r="K26" s="258">
        <v>171230715</v>
      </c>
      <c r="L26" s="122">
        <v>351</v>
      </c>
    </row>
    <row r="27" spans="1:12" ht="13.5" customHeight="1">
      <c r="A27" s="123">
        <v>22</v>
      </c>
      <c r="B27" s="220" t="s">
        <v>4722</v>
      </c>
      <c r="C27" s="122" t="s">
        <v>4721</v>
      </c>
      <c r="D27" s="122" t="s">
        <v>4720</v>
      </c>
      <c r="E27" s="122">
        <f t="shared" si="0"/>
        <v>59776.29548</v>
      </c>
      <c r="F27" s="122">
        <f t="shared" si="1"/>
        <v>528.8928914886277</v>
      </c>
      <c r="G27" s="122" t="s">
        <v>4836</v>
      </c>
      <c r="H27" s="122" t="s">
        <v>4835</v>
      </c>
      <c r="I27" s="220" t="s">
        <v>1944</v>
      </c>
      <c r="K27" s="258">
        <v>135855217</v>
      </c>
      <c r="L27" s="122">
        <v>440</v>
      </c>
    </row>
    <row r="28" spans="1:12" ht="13.5" customHeight="1">
      <c r="A28" s="123">
        <v>23</v>
      </c>
      <c r="B28" s="220" t="s">
        <v>4719</v>
      </c>
      <c r="C28" s="122" t="s">
        <v>4833</v>
      </c>
      <c r="D28" s="122" t="s">
        <v>4832</v>
      </c>
      <c r="E28" s="122">
        <f t="shared" si="0"/>
        <v>54731.1</v>
      </c>
      <c r="F28" s="122">
        <f t="shared" si="1"/>
        <v>484.25365775700004</v>
      </c>
      <c r="G28" s="122" t="s">
        <v>4836</v>
      </c>
      <c r="H28" s="122" t="s">
        <v>1475</v>
      </c>
      <c r="I28" s="220" t="s">
        <v>1944</v>
      </c>
      <c r="K28" s="258">
        <v>227100000</v>
      </c>
      <c r="L28" s="122">
        <v>241</v>
      </c>
    </row>
    <row r="29" spans="1:12" ht="13.5" customHeight="1">
      <c r="A29" s="123">
        <v>24</v>
      </c>
      <c r="B29" s="122" t="s">
        <v>4718</v>
      </c>
      <c r="C29" s="122" t="s">
        <v>4833</v>
      </c>
      <c r="D29" s="122" t="s">
        <v>4832</v>
      </c>
      <c r="E29" s="122">
        <f t="shared" si="0"/>
        <v>47222.940908</v>
      </c>
      <c r="F29" s="122">
        <f t="shared" si="1"/>
        <v>417.82244217166595</v>
      </c>
      <c r="G29" s="122" t="s">
        <v>4836</v>
      </c>
      <c r="H29" s="122" t="s">
        <v>1475</v>
      </c>
      <c r="I29" s="122" t="s">
        <v>4670</v>
      </c>
      <c r="K29" s="258">
        <v>78183677</v>
      </c>
      <c r="L29" s="126">
        <v>604</v>
      </c>
    </row>
    <row r="30" spans="1:12" ht="13.5" customHeight="1">
      <c r="A30" s="123">
        <v>25</v>
      </c>
      <c r="B30" s="220" t="s">
        <v>4717</v>
      </c>
      <c r="C30" s="122" t="s">
        <v>4833</v>
      </c>
      <c r="D30" s="122" t="s">
        <v>4832</v>
      </c>
      <c r="E30" s="122">
        <f t="shared" si="0"/>
        <v>38423.2896</v>
      </c>
      <c r="F30" s="122">
        <f t="shared" si="1"/>
        <v>339.964271353152</v>
      </c>
      <c r="G30" s="122" t="s">
        <v>4836</v>
      </c>
      <c r="H30" s="122" t="s">
        <v>1475</v>
      </c>
      <c r="I30" s="220" t="s">
        <v>1944</v>
      </c>
      <c r="K30" s="258">
        <v>404455680</v>
      </c>
      <c r="L30" s="122">
        <v>95</v>
      </c>
    </row>
    <row r="31" spans="1:12" ht="13.5" customHeight="1">
      <c r="A31" s="123">
        <v>26</v>
      </c>
      <c r="B31" s="122" t="s">
        <v>4716</v>
      </c>
      <c r="C31" s="122" t="s">
        <v>4833</v>
      </c>
      <c r="D31" s="122" t="s">
        <v>4832</v>
      </c>
      <c r="E31" s="122">
        <f t="shared" si="0"/>
        <v>34829.172314999996</v>
      </c>
      <c r="F31" s="122">
        <f t="shared" si="1"/>
        <v>308.163988850719</v>
      </c>
      <c r="G31" s="122" t="s">
        <v>4836</v>
      </c>
      <c r="H31" s="122" t="s">
        <v>1475</v>
      </c>
      <c r="I31" s="122" t="s">
        <v>4710</v>
      </c>
      <c r="K31" s="258">
        <v>83523195</v>
      </c>
      <c r="L31" s="122">
        <v>417</v>
      </c>
    </row>
    <row r="32" spans="1:12" ht="13.5" customHeight="1">
      <c r="A32" s="123">
        <v>27</v>
      </c>
      <c r="B32" s="122" t="s">
        <v>4715</v>
      </c>
      <c r="C32" s="122" t="s">
        <v>4833</v>
      </c>
      <c r="D32" s="122" t="s">
        <v>4832</v>
      </c>
      <c r="E32" s="122">
        <f t="shared" si="0"/>
        <v>27997.381106999997</v>
      </c>
      <c r="F32" s="122">
        <f t="shared" si="1"/>
        <v>247.71718837519208</v>
      </c>
      <c r="G32" s="122" t="s">
        <v>4836</v>
      </c>
      <c r="H32" s="122" t="s">
        <v>1475</v>
      </c>
      <c r="I32" s="122" t="s">
        <v>4710</v>
      </c>
      <c r="K32" s="258">
        <v>60996473</v>
      </c>
      <c r="L32" s="122">
        <v>459</v>
      </c>
    </row>
    <row r="33" spans="1:12" ht="13.5" customHeight="1">
      <c r="A33" s="123">
        <v>28</v>
      </c>
      <c r="B33" s="220" t="s">
        <v>4714</v>
      </c>
      <c r="C33" s="122" t="s">
        <v>4833</v>
      </c>
      <c r="D33" s="122" t="s">
        <v>4832</v>
      </c>
      <c r="E33" s="122">
        <f t="shared" si="0"/>
        <v>25747.396598</v>
      </c>
      <c r="F33" s="122">
        <f t="shared" si="1"/>
        <v>227.80961793754628</v>
      </c>
      <c r="G33" s="122" t="s">
        <v>4836</v>
      </c>
      <c r="H33" s="122" t="s">
        <v>4835</v>
      </c>
      <c r="I33" s="220" t="s">
        <v>1944</v>
      </c>
      <c r="K33" s="258">
        <v>70156394</v>
      </c>
      <c r="L33" s="122">
        <v>367</v>
      </c>
    </row>
    <row r="34" spans="1:12" ht="13.5" customHeight="1">
      <c r="A34" s="123">
        <v>29</v>
      </c>
      <c r="B34" s="220" t="s">
        <v>4713</v>
      </c>
      <c r="C34" s="122" t="s">
        <v>4833</v>
      </c>
      <c r="D34" s="122" t="s">
        <v>4832</v>
      </c>
      <c r="E34" s="122">
        <f t="shared" si="0"/>
        <v>24072.6</v>
      </c>
      <c r="F34" s="122">
        <f t="shared" si="1"/>
        <v>212.991235362</v>
      </c>
      <c r="G34" s="122" t="s">
        <v>4836</v>
      </c>
      <c r="H34" s="122" t="s">
        <v>4835</v>
      </c>
      <c r="I34" s="220" t="s">
        <v>1944</v>
      </c>
      <c r="K34" s="258">
        <v>227100000</v>
      </c>
      <c r="L34" s="122">
        <v>106</v>
      </c>
    </row>
    <row r="35" spans="1:12" ht="13.5" customHeight="1">
      <c r="A35" s="123">
        <v>30</v>
      </c>
      <c r="B35" s="122" t="s">
        <v>4712</v>
      </c>
      <c r="C35" s="122" t="s">
        <v>4833</v>
      </c>
      <c r="D35" s="122" t="s">
        <v>4832</v>
      </c>
      <c r="E35" s="122">
        <f t="shared" si="0"/>
        <v>23159.154523999998</v>
      </c>
      <c r="F35" s="122">
        <f t="shared" si="1"/>
        <v>204.9091885382639</v>
      </c>
      <c r="G35" s="122" t="s">
        <v>4836</v>
      </c>
      <c r="H35" s="122" t="s">
        <v>4711</v>
      </c>
      <c r="I35" s="122" t="s">
        <v>4710</v>
      </c>
      <c r="K35" s="258">
        <v>138677572</v>
      </c>
      <c r="L35" s="122">
        <v>167</v>
      </c>
    </row>
    <row r="36" spans="1:12" ht="13.5" customHeight="1">
      <c r="A36" s="123">
        <v>31</v>
      </c>
      <c r="B36" s="220" t="s">
        <v>4709</v>
      </c>
      <c r="C36" s="122" t="s">
        <v>4833</v>
      </c>
      <c r="D36" s="122" t="s">
        <v>4832</v>
      </c>
      <c r="E36" s="122">
        <f t="shared" si="0"/>
        <v>23103.648212</v>
      </c>
      <c r="F36" s="122">
        <f t="shared" si="1"/>
        <v>204.41807590550846</v>
      </c>
      <c r="G36" s="122" t="s">
        <v>4836</v>
      </c>
      <c r="H36" s="122" t="s">
        <v>1475</v>
      </c>
      <c r="I36" s="220" t="s">
        <v>1944</v>
      </c>
      <c r="K36" s="258">
        <v>251126611</v>
      </c>
      <c r="L36" s="122">
        <v>92</v>
      </c>
    </row>
    <row r="37" spans="1:12" ht="13.5" customHeight="1">
      <c r="A37" s="123">
        <v>32</v>
      </c>
      <c r="B37" s="122" t="s">
        <v>4708</v>
      </c>
      <c r="C37" s="122" t="s">
        <v>4833</v>
      </c>
      <c r="D37" s="122" t="s">
        <v>4832</v>
      </c>
      <c r="E37" s="122">
        <f t="shared" si="0"/>
        <v>17860.076375</v>
      </c>
      <c r="F37" s="122">
        <f t="shared" si="1"/>
        <v>158.02363395607128</v>
      </c>
      <c r="G37" s="122" t="s">
        <v>4836</v>
      </c>
      <c r="H37" s="122" t="s">
        <v>1475</v>
      </c>
      <c r="I37" s="122" t="s">
        <v>4670</v>
      </c>
      <c r="K37" s="258">
        <v>15200065</v>
      </c>
      <c r="L37" s="126">
        <v>1175</v>
      </c>
    </row>
    <row r="38" spans="1:12" ht="13.5" customHeight="1">
      <c r="A38" s="123">
        <v>33</v>
      </c>
      <c r="B38" s="220" t="s">
        <v>4707</v>
      </c>
      <c r="C38" s="122" t="s">
        <v>4833</v>
      </c>
      <c r="D38" s="122" t="s">
        <v>4832</v>
      </c>
      <c r="E38" s="122">
        <f aca="true" t="shared" si="2" ref="E38:E54">(K38*L38)*0.000001</f>
        <v>17400.79778</v>
      </c>
      <c r="F38" s="122">
        <f aca="true" t="shared" si="3" ref="F38:F54">E38*0.00884787</f>
        <v>153.9599966537286</v>
      </c>
      <c r="G38" s="122" t="s">
        <v>4836</v>
      </c>
      <c r="H38" s="122" t="s">
        <v>1475</v>
      </c>
      <c r="I38" s="220" t="s">
        <v>1944</v>
      </c>
      <c r="K38" s="258">
        <v>21778220</v>
      </c>
      <c r="L38" s="122">
        <v>799</v>
      </c>
    </row>
    <row r="39" spans="1:12" ht="13.5" customHeight="1">
      <c r="A39" s="123">
        <v>34</v>
      </c>
      <c r="B39" s="122" t="s">
        <v>4840</v>
      </c>
      <c r="C39" s="122" t="s">
        <v>4833</v>
      </c>
      <c r="D39" s="122" t="s">
        <v>4832</v>
      </c>
      <c r="E39" s="122">
        <f t="shared" si="2"/>
        <v>13065.675</v>
      </c>
      <c r="F39" s="122">
        <f t="shared" si="3"/>
        <v>115.60339386225</v>
      </c>
      <c r="G39" s="122" t="s">
        <v>4836</v>
      </c>
      <c r="H39" s="122" t="s">
        <v>1475</v>
      </c>
      <c r="I39" s="122" t="s">
        <v>4670</v>
      </c>
      <c r="K39" s="258">
        <v>124435000</v>
      </c>
      <c r="L39" s="122">
        <v>105</v>
      </c>
    </row>
    <row r="40" spans="1:12" ht="13.5" customHeight="1">
      <c r="A40" s="123">
        <v>35</v>
      </c>
      <c r="B40" s="220" t="s">
        <v>4839</v>
      </c>
      <c r="C40" s="122" t="s">
        <v>4833</v>
      </c>
      <c r="D40" s="122" t="s">
        <v>4832</v>
      </c>
      <c r="E40" s="122">
        <f t="shared" si="2"/>
        <v>11561.747275</v>
      </c>
      <c r="F40" s="122">
        <f t="shared" si="3"/>
        <v>102.29683686205425</v>
      </c>
      <c r="G40" s="122" t="s">
        <v>4836</v>
      </c>
      <c r="H40" s="122" t="s">
        <v>4835</v>
      </c>
      <c r="I40" s="220" t="s">
        <v>1944</v>
      </c>
      <c r="K40" s="258">
        <v>43629235</v>
      </c>
      <c r="L40" s="122">
        <v>265</v>
      </c>
    </row>
    <row r="41" spans="1:12" ht="13.5" customHeight="1">
      <c r="A41" s="123">
        <v>36</v>
      </c>
      <c r="B41" s="122" t="s">
        <v>4838</v>
      </c>
      <c r="C41" s="122" t="s">
        <v>4833</v>
      </c>
      <c r="D41" s="122" t="s">
        <v>4832</v>
      </c>
      <c r="E41" s="122">
        <f t="shared" si="2"/>
        <v>10583.10897</v>
      </c>
      <c r="F41" s="122">
        <f t="shared" si="3"/>
        <v>93.6379723623939</v>
      </c>
      <c r="G41" s="122" t="s">
        <v>4836</v>
      </c>
      <c r="H41" s="122" t="s">
        <v>1475</v>
      </c>
      <c r="I41" s="122" t="s">
        <v>4670</v>
      </c>
      <c r="K41" s="258">
        <v>31685955</v>
      </c>
      <c r="L41" s="126">
        <v>334</v>
      </c>
    </row>
    <row r="42" spans="1:12" ht="13.5" customHeight="1">
      <c r="A42" s="123">
        <v>37</v>
      </c>
      <c r="B42" s="220" t="s">
        <v>4837</v>
      </c>
      <c r="C42" s="122" t="s">
        <v>4833</v>
      </c>
      <c r="D42" s="122" t="s">
        <v>4832</v>
      </c>
      <c r="E42" s="122">
        <f t="shared" si="2"/>
        <v>9851.431387999999</v>
      </c>
      <c r="F42" s="122">
        <f t="shared" si="3"/>
        <v>87.16418423494356</v>
      </c>
      <c r="G42" s="122" t="s">
        <v>4836</v>
      </c>
      <c r="H42" s="122" t="s">
        <v>4835</v>
      </c>
      <c r="I42" s="220" t="s">
        <v>1944</v>
      </c>
      <c r="K42" s="258">
        <v>289747982</v>
      </c>
      <c r="L42" s="122">
        <v>34</v>
      </c>
    </row>
    <row r="43" spans="1:12" ht="13.5" customHeight="1">
      <c r="A43" s="123">
        <v>38</v>
      </c>
      <c r="B43" s="220" t="s">
        <v>4834</v>
      </c>
      <c r="C43" s="122" t="s">
        <v>4833</v>
      </c>
      <c r="D43" s="122" t="s">
        <v>4832</v>
      </c>
      <c r="E43" s="122">
        <f t="shared" si="2"/>
        <v>8727.984445</v>
      </c>
      <c r="F43" s="122">
        <f t="shared" si="3"/>
        <v>77.22407173138215</v>
      </c>
      <c r="G43" s="122" t="s">
        <v>4660</v>
      </c>
      <c r="H43" s="122" t="s">
        <v>4664</v>
      </c>
      <c r="I43" s="220" t="s">
        <v>1944</v>
      </c>
      <c r="K43" s="258">
        <v>12558251</v>
      </c>
      <c r="L43" s="122">
        <v>695</v>
      </c>
    </row>
    <row r="44" spans="1:12" ht="13.5" customHeight="1">
      <c r="A44" s="123">
        <v>39</v>
      </c>
      <c r="B44" s="220" t="s">
        <v>4831</v>
      </c>
      <c r="C44" s="122" t="s">
        <v>4661</v>
      </c>
      <c r="D44" s="122" t="s">
        <v>17</v>
      </c>
      <c r="E44" s="122">
        <f t="shared" si="2"/>
        <v>8503.952599999999</v>
      </c>
      <c r="F44" s="122">
        <f t="shared" si="3"/>
        <v>75.24186709096199</v>
      </c>
      <c r="G44" s="122" t="s">
        <v>4660</v>
      </c>
      <c r="H44" s="122" t="s">
        <v>38</v>
      </c>
      <c r="I44" s="220" t="s">
        <v>1944</v>
      </c>
      <c r="K44" s="258">
        <v>7028060</v>
      </c>
      <c r="L44" s="122">
        <v>1210</v>
      </c>
    </row>
    <row r="45" spans="1:12" ht="13.5" customHeight="1">
      <c r="A45" s="123">
        <v>40</v>
      </c>
      <c r="B45" s="122" t="s">
        <v>4830</v>
      </c>
      <c r="C45" s="122" t="s">
        <v>4661</v>
      </c>
      <c r="D45" s="122" t="s">
        <v>17</v>
      </c>
      <c r="E45" s="122">
        <f t="shared" si="2"/>
        <v>8156.192094999999</v>
      </c>
      <c r="F45" s="122">
        <f t="shared" si="3"/>
        <v>72.16492735158765</v>
      </c>
      <c r="G45" s="122" t="s">
        <v>4660</v>
      </c>
      <c r="H45" s="122" t="s">
        <v>38</v>
      </c>
      <c r="I45" s="122" t="s">
        <v>4670</v>
      </c>
      <c r="K45" s="258">
        <v>22975189</v>
      </c>
      <c r="L45" s="126">
        <v>355</v>
      </c>
    </row>
    <row r="46" spans="1:12" ht="13.5" customHeight="1">
      <c r="A46" s="123">
        <v>41</v>
      </c>
      <c r="B46" s="122" t="s">
        <v>4829</v>
      </c>
      <c r="C46" s="122" t="s">
        <v>4661</v>
      </c>
      <c r="D46" s="122" t="s">
        <v>17</v>
      </c>
      <c r="E46" s="122">
        <f t="shared" si="2"/>
        <v>7344.487999999999</v>
      </c>
      <c r="F46" s="122">
        <f t="shared" si="3"/>
        <v>64.98307504056</v>
      </c>
      <c r="G46" s="122" t="s">
        <v>4660</v>
      </c>
      <c r="H46" s="122" t="s">
        <v>38</v>
      </c>
      <c r="I46" s="122" t="s">
        <v>4670</v>
      </c>
      <c r="K46" s="258">
        <v>8018000</v>
      </c>
      <c r="L46" s="126">
        <v>916</v>
      </c>
    </row>
    <row r="47" spans="1:12" ht="13.5" customHeight="1">
      <c r="A47" s="123">
        <v>42</v>
      </c>
      <c r="B47" s="122" t="s">
        <v>4671</v>
      </c>
      <c r="C47" s="122" t="s">
        <v>4661</v>
      </c>
      <c r="D47" s="122" t="s">
        <v>17</v>
      </c>
      <c r="E47" s="122">
        <f t="shared" si="2"/>
        <v>6966.4</v>
      </c>
      <c r="F47" s="122">
        <f t="shared" si="3"/>
        <v>61.637801568</v>
      </c>
      <c r="G47" s="122" t="s">
        <v>4660</v>
      </c>
      <c r="H47" s="122" t="s">
        <v>38</v>
      </c>
      <c r="I47" s="122" t="s">
        <v>4670</v>
      </c>
      <c r="K47" s="258">
        <v>22400000</v>
      </c>
      <c r="L47" s="126">
        <v>311</v>
      </c>
    </row>
    <row r="48" spans="1:12" ht="13.5" customHeight="1">
      <c r="A48" s="123">
        <v>43</v>
      </c>
      <c r="B48" s="220" t="s">
        <v>4669</v>
      </c>
      <c r="C48" s="122" t="s">
        <v>4661</v>
      </c>
      <c r="D48" s="122" t="s">
        <v>17</v>
      </c>
      <c r="E48" s="122">
        <f t="shared" si="2"/>
        <v>6199.54833</v>
      </c>
      <c r="F48" s="122">
        <f t="shared" si="3"/>
        <v>54.8527976825571</v>
      </c>
      <c r="G48" s="122" t="s">
        <v>4660</v>
      </c>
      <c r="H48" s="122" t="s">
        <v>38</v>
      </c>
      <c r="I48" s="220" t="s">
        <v>1944</v>
      </c>
      <c r="K48" s="258">
        <v>38990870</v>
      </c>
      <c r="L48" s="122">
        <v>159</v>
      </c>
    </row>
    <row r="49" spans="1:12" ht="13.5" customHeight="1">
      <c r="A49" s="123">
        <v>44</v>
      </c>
      <c r="B49" s="220" t="s">
        <v>4668</v>
      </c>
      <c r="C49" s="122" t="s">
        <v>4661</v>
      </c>
      <c r="D49" s="122" t="s">
        <v>17</v>
      </c>
      <c r="E49" s="122">
        <f t="shared" si="2"/>
        <v>6033.1623</v>
      </c>
      <c r="F49" s="122">
        <f t="shared" si="3"/>
        <v>53.380635719301004</v>
      </c>
      <c r="G49" s="122" t="s">
        <v>4660</v>
      </c>
      <c r="H49" s="122" t="s">
        <v>38</v>
      </c>
      <c r="I49" s="220" t="s">
        <v>1944</v>
      </c>
      <c r="K49" s="258">
        <v>8655900</v>
      </c>
      <c r="L49" s="122">
        <v>697</v>
      </c>
    </row>
    <row r="50" spans="1:12" ht="13.5" customHeight="1">
      <c r="A50" s="123">
        <v>45</v>
      </c>
      <c r="B50" s="122" t="s">
        <v>4667</v>
      </c>
      <c r="C50" s="122" t="s">
        <v>4661</v>
      </c>
      <c r="D50" s="122" t="s">
        <v>17</v>
      </c>
      <c r="E50" s="122">
        <f t="shared" si="2"/>
        <v>5063.323358</v>
      </c>
      <c r="F50" s="122">
        <f t="shared" si="3"/>
        <v>44.79962683954746</v>
      </c>
      <c r="G50" s="122" t="s">
        <v>4660</v>
      </c>
      <c r="H50" s="122" t="s">
        <v>38</v>
      </c>
      <c r="I50" s="122" t="s">
        <v>4252</v>
      </c>
      <c r="K50" s="258">
        <v>58875853</v>
      </c>
      <c r="L50" s="259">
        <v>86</v>
      </c>
    </row>
    <row r="51" spans="1:12" ht="13.5" customHeight="1">
      <c r="A51" s="123">
        <v>46</v>
      </c>
      <c r="B51" s="220" t="s">
        <v>4666</v>
      </c>
      <c r="C51" s="122" t="s">
        <v>4661</v>
      </c>
      <c r="D51" s="122" t="s">
        <v>17</v>
      </c>
      <c r="E51" s="122">
        <f t="shared" si="2"/>
        <v>4599.4135</v>
      </c>
      <c r="F51" s="122">
        <f t="shared" si="3"/>
        <v>40.695012724245004</v>
      </c>
      <c r="G51" s="122" t="s">
        <v>4660</v>
      </c>
      <c r="H51" s="122" t="s">
        <v>38</v>
      </c>
      <c r="I51" s="220" t="s">
        <v>1944</v>
      </c>
      <c r="K51" s="258">
        <v>13029500</v>
      </c>
      <c r="L51" s="122">
        <v>353</v>
      </c>
    </row>
    <row r="52" spans="1:12" ht="13.5" customHeight="1">
      <c r="A52" s="123">
        <v>47</v>
      </c>
      <c r="B52" s="220" t="s">
        <v>4665</v>
      </c>
      <c r="C52" s="122" t="s">
        <v>4661</v>
      </c>
      <c r="D52" s="122" t="s">
        <v>17</v>
      </c>
      <c r="E52" s="122">
        <f t="shared" si="2"/>
        <v>4194.9</v>
      </c>
      <c r="F52" s="122">
        <f t="shared" si="3"/>
        <v>37.115929863</v>
      </c>
      <c r="G52" s="122" t="s">
        <v>4660</v>
      </c>
      <c r="H52" s="122" t="s">
        <v>4664</v>
      </c>
      <c r="I52" s="220" t="s">
        <v>1944</v>
      </c>
      <c r="K52" s="258">
        <v>23700000</v>
      </c>
      <c r="L52" s="122">
        <v>177</v>
      </c>
    </row>
    <row r="53" spans="1:12" ht="13.5" customHeight="1">
      <c r="A53" s="123">
        <v>48</v>
      </c>
      <c r="B53" s="220" t="s">
        <v>4663</v>
      </c>
      <c r="C53" s="122" t="s">
        <v>4661</v>
      </c>
      <c r="D53" s="122" t="s">
        <v>17</v>
      </c>
      <c r="E53" s="122">
        <f t="shared" si="2"/>
        <v>3630.825438</v>
      </c>
      <c r="F53" s="122">
        <f t="shared" si="3"/>
        <v>32.12507146811706</v>
      </c>
      <c r="G53" s="122" t="s">
        <v>4660</v>
      </c>
      <c r="H53" s="122" t="s">
        <v>38</v>
      </c>
      <c r="I53" s="220" t="s">
        <v>1944</v>
      </c>
      <c r="K53" s="258">
        <v>44278359</v>
      </c>
      <c r="L53" s="122">
        <v>82</v>
      </c>
    </row>
    <row r="54" spans="1:12" ht="13.5" customHeight="1">
      <c r="A54" s="123">
        <v>49</v>
      </c>
      <c r="B54" s="220" t="s">
        <v>4662</v>
      </c>
      <c r="C54" s="122" t="s">
        <v>4661</v>
      </c>
      <c r="D54" s="122" t="s">
        <v>17</v>
      </c>
      <c r="E54" s="122">
        <f t="shared" si="2"/>
        <v>1869.716</v>
      </c>
      <c r="F54" s="122">
        <f t="shared" si="3"/>
        <v>16.54300410492</v>
      </c>
      <c r="G54" s="122" t="s">
        <v>4660</v>
      </c>
      <c r="H54" s="122" t="s">
        <v>38</v>
      </c>
      <c r="I54" s="220" t="s">
        <v>1944</v>
      </c>
      <c r="K54" s="258">
        <v>93485800</v>
      </c>
      <c r="L54" s="122">
        <v>20</v>
      </c>
    </row>
    <row r="57" ht="12.75">
      <c r="A57" s="51" t="s">
        <v>4659</v>
      </c>
    </row>
    <row r="58" ht="12.75">
      <c r="A58" s="51" t="s">
        <v>4792</v>
      </c>
    </row>
    <row r="59" ht="12.75">
      <c r="A59" s="51" t="s">
        <v>4656</v>
      </c>
    </row>
  </sheetData>
  <sheetProtection/>
  <mergeCells count="1">
    <mergeCell ref="D1:G1"/>
  </mergeCells>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L34"/>
  <sheetViews>
    <sheetView zoomScalePageLayoutView="0" workbookViewId="0" topLeftCell="A1">
      <selection activeCell="H1" sqref="H1:H16384"/>
    </sheetView>
  </sheetViews>
  <sheetFormatPr defaultColWidth="11.00390625" defaultRowHeight="12.75"/>
  <cols>
    <col min="1" max="1" width="4.125" style="0" customWidth="1"/>
    <col min="2" max="2" width="28.75390625" style="0" customWidth="1"/>
    <col min="3" max="5" width="11.00390625" style="0" customWidth="1"/>
    <col min="6" max="6" width="13.875" style="0" customWidth="1"/>
    <col min="7" max="7" width="11.00390625" style="0" customWidth="1"/>
    <col min="8" max="8" width="17.50390625" style="0" customWidth="1"/>
    <col min="9" max="9" width="9.875" style="168" customWidth="1"/>
    <col min="10" max="10" width="33.875" style="0" customWidth="1"/>
    <col min="11" max="11" width="11.00390625" style="0" customWidth="1"/>
    <col min="12" max="12" width="11.875" style="0" customWidth="1"/>
  </cols>
  <sheetData>
    <row r="1" spans="2:10" s="51" customFormat="1" ht="15" customHeight="1">
      <c r="B1" s="22" t="s">
        <v>4919</v>
      </c>
      <c r="C1" s="132"/>
      <c r="D1" s="21"/>
      <c r="E1" s="488" t="s">
        <v>202</v>
      </c>
      <c r="F1" s="488"/>
      <c r="G1" s="488"/>
      <c r="H1" s="120">
        <f>SUM(G6:G31)*1000000</f>
        <v>42507038700</v>
      </c>
      <c r="I1" s="151"/>
      <c r="J1" s="197"/>
    </row>
    <row r="2" spans="2:10" s="51" customFormat="1" ht="15" customHeight="1">
      <c r="B2" s="21" t="s">
        <v>4248</v>
      </c>
      <c r="C2" s="132"/>
      <c r="D2" s="21"/>
      <c r="E2" s="21"/>
      <c r="F2" s="21"/>
      <c r="G2" s="21"/>
      <c r="H2" s="41"/>
      <c r="I2" s="151"/>
      <c r="J2" s="197"/>
    </row>
    <row r="3" spans="2:10" s="51" customFormat="1" ht="15" customHeight="1">
      <c r="B3" s="21" t="s">
        <v>1925</v>
      </c>
      <c r="C3" s="132"/>
      <c r="D3" s="21"/>
      <c r="E3" s="118">
        <v>1</v>
      </c>
      <c r="F3" s="135" t="s">
        <v>826</v>
      </c>
      <c r="G3" s="21"/>
      <c r="H3" s="41"/>
      <c r="I3" s="151"/>
      <c r="J3" s="197"/>
    </row>
    <row r="4" spans="3:10" s="51" customFormat="1" ht="15" customHeight="1">
      <c r="C4" s="132"/>
      <c r="I4" s="151"/>
      <c r="J4" s="197"/>
    </row>
    <row r="5" spans="2:10" s="29" customFormat="1" ht="60" customHeight="1">
      <c r="B5" s="183" t="s">
        <v>827</v>
      </c>
      <c r="C5" s="209" t="s">
        <v>828</v>
      </c>
      <c r="D5" s="183" t="s">
        <v>829</v>
      </c>
      <c r="E5" s="272" t="s">
        <v>830</v>
      </c>
      <c r="F5" s="183" t="s">
        <v>4918</v>
      </c>
      <c r="G5" s="271" t="s">
        <v>4917</v>
      </c>
      <c r="H5" s="183" t="s">
        <v>832</v>
      </c>
      <c r="I5" s="183" t="s">
        <v>833</v>
      </c>
      <c r="J5" s="208" t="s">
        <v>4246</v>
      </c>
    </row>
    <row r="6" spans="1:12" ht="12.75">
      <c r="A6">
        <v>1</v>
      </c>
      <c r="B6" s="260" t="s">
        <v>4916</v>
      </c>
      <c r="C6" s="267" t="s">
        <v>4915</v>
      </c>
      <c r="D6" s="266" t="s">
        <v>4804</v>
      </c>
      <c r="E6" s="265" t="s">
        <v>4803</v>
      </c>
      <c r="F6" s="269">
        <v>85000</v>
      </c>
      <c r="G6" s="263">
        <f aca="true" t="shared" si="0" ref="G6:G31">F6*0.110609</f>
        <v>9401.765</v>
      </c>
      <c r="H6" s="262" t="s">
        <v>4810</v>
      </c>
      <c r="I6" s="261" t="s">
        <v>4809</v>
      </c>
      <c r="J6" s="260" t="s">
        <v>4815</v>
      </c>
      <c r="L6" s="211"/>
    </row>
    <row r="7" spans="1:12" ht="12.75">
      <c r="A7">
        <v>2</v>
      </c>
      <c r="B7" s="260" t="s">
        <v>4914</v>
      </c>
      <c r="C7" s="267" t="s">
        <v>4913</v>
      </c>
      <c r="D7" s="266" t="s">
        <v>4804</v>
      </c>
      <c r="E7" s="265" t="s">
        <v>4803</v>
      </c>
      <c r="F7" s="264">
        <v>52900</v>
      </c>
      <c r="G7" s="263">
        <f t="shared" si="0"/>
        <v>5851.2161</v>
      </c>
      <c r="H7" s="262" t="s">
        <v>4810</v>
      </c>
      <c r="I7" s="261" t="s">
        <v>4809</v>
      </c>
      <c r="J7" s="260" t="s">
        <v>4795</v>
      </c>
      <c r="L7" s="211"/>
    </row>
    <row r="8" spans="1:12" ht="12.75">
      <c r="A8">
        <v>3</v>
      </c>
      <c r="B8" s="260" t="s">
        <v>4912</v>
      </c>
      <c r="C8" s="267" t="s">
        <v>4911</v>
      </c>
      <c r="D8" s="266" t="s">
        <v>4804</v>
      </c>
      <c r="E8" s="265" t="s">
        <v>4803</v>
      </c>
      <c r="F8" s="264">
        <v>31700</v>
      </c>
      <c r="G8" s="263">
        <f t="shared" si="0"/>
        <v>3506.3053</v>
      </c>
      <c r="H8" s="262" t="s">
        <v>4802</v>
      </c>
      <c r="I8" s="261" t="s">
        <v>4809</v>
      </c>
      <c r="J8" s="260" t="s">
        <v>4795</v>
      </c>
      <c r="L8" s="211"/>
    </row>
    <row r="9" spans="1:12" ht="12.75">
      <c r="A9">
        <v>4</v>
      </c>
      <c r="B9" s="260" t="s">
        <v>4910</v>
      </c>
      <c r="C9" s="267" t="s">
        <v>4909</v>
      </c>
      <c r="D9" s="266" t="s">
        <v>4804</v>
      </c>
      <c r="E9" s="265" t="s">
        <v>4803</v>
      </c>
      <c r="F9" s="264">
        <v>27700</v>
      </c>
      <c r="G9" s="263">
        <f t="shared" si="0"/>
        <v>3063.8693</v>
      </c>
      <c r="H9" s="262" t="s">
        <v>4810</v>
      </c>
      <c r="I9" s="261" t="s">
        <v>4809</v>
      </c>
      <c r="J9" s="260" t="s">
        <v>4795</v>
      </c>
      <c r="L9" s="270"/>
    </row>
    <row r="10" spans="1:12" ht="12.75">
      <c r="A10">
        <v>5</v>
      </c>
      <c r="B10" s="260" t="s">
        <v>4908</v>
      </c>
      <c r="C10" s="267" t="s">
        <v>4907</v>
      </c>
      <c r="D10" s="266" t="s">
        <v>4804</v>
      </c>
      <c r="E10" s="265" t="s">
        <v>4803</v>
      </c>
      <c r="F10" s="264">
        <v>21000</v>
      </c>
      <c r="G10" s="263">
        <f t="shared" si="0"/>
        <v>2322.7889999999998</v>
      </c>
      <c r="H10" s="262" t="s">
        <v>4796</v>
      </c>
      <c r="I10" s="261" t="s">
        <v>38</v>
      </c>
      <c r="J10" s="260" t="s">
        <v>4795</v>
      </c>
      <c r="L10" s="211"/>
    </row>
    <row r="11" spans="1:12" ht="25.5">
      <c r="A11">
        <v>6</v>
      </c>
      <c r="B11" s="373" t="s">
        <v>4906</v>
      </c>
      <c r="C11" s="374" t="s">
        <v>4905</v>
      </c>
      <c r="D11" s="375" t="s">
        <v>4804</v>
      </c>
      <c r="E11" s="376" t="s">
        <v>4803</v>
      </c>
      <c r="F11" s="377">
        <v>20600</v>
      </c>
      <c r="G11" s="378">
        <f t="shared" si="0"/>
        <v>2278.5454</v>
      </c>
      <c r="H11" s="379" t="s">
        <v>4810</v>
      </c>
      <c r="I11" s="380" t="s">
        <v>89</v>
      </c>
      <c r="J11" s="373" t="s">
        <v>4795</v>
      </c>
      <c r="L11" s="211"/>
    </row>
    <row r="12" spans="1:12" ht="12.75">
      <c r="A12">
        <v>7</v>
      </c>
      <c r="B12" s="260" t="s">
        <v>4904</v>
      </c>
      <c r="C12" s="267" t="s">
        <v>4903</v>
      </c>
      <c r="D12" s="266" t="s">
        <v>4804</v>
      </c>
      <c r="E12" s="265" t="s">
        <v>4803</v>
      </c>
      <c r="F12" s="264">
        <v>15300</v>
      </c>
      <c r="G12" s="263">
        <f t="shared" si="0"/>
        <v>1692.3177</v>
      </c>
      <c r="H12" s="262" t="s">
        <v>4802</v>
      </c>
      <c r="I12" s="261" t="s">
        <v>4801</v>
      </c>
      <c r="J12" s="260" t="s">
        <v>4795</v>
      </c>
      <c r="L12" s="211"/>
    </row>
    <row r="13" spans="1:12" ht="12.75">
      <c r="A13">
        <v>8</v>
      </c>
      <c r="B13" s="260" t="s">
        <v>4902</v>
      </c>
      <c r="C13" s="267" t="s">
        <v>4901</v>
      </c>
      <c r="D13" s="266" t="s">
        <v>4891</v>
      </c>
      <c r="E13" s="265" t="s">
        <v>4890</v>
      </c>
      <c r="F13" s="264">
        <v>14600</v>
      </c>
      <c r="G13" s="263">
        <f t="shared" si="0"/>
        <v>1614.8914</v>
      </c>
      <c r="H13" s="262" t="s">
        <v>4802</v>
      </c>
      <c r="I13" s="261" t="s">
        <v>4900</v>
      </c>
      <c r="J13" s="260" t="s">
        <v>4795</v>
      </c>
      <c r="L13" s="211"/>
    </row>
    <row r="14" spans="1:12" ht="12.75">
      <c r="A14">
        <v>9</v>
      </c>
      <c r="B14" s="260" t="s">
        <v>4899</v>
      </c>
      <c r="C14" s="267" t="s">
        <v>4898</v>
      </c>
      <c r="D14" s="266" t="s">
        <v>4891</v>
      </c>
      <c r="E14" s="265" t="s">
        <v>4890</v>
      </c>
      <c r="F14" s="264">
        <v>13600</v>
      </c>
      <c r="G14" s="263">
        <f t="shared" si="0"/>
        <v>1504.2824</v>
      </c>
      <c r="H14" s="262" t="s">
        <v>4802</v>
      </c>
      <c r="I14" s="261" t="s">
        <v>4801</v>
      </c>
      <c r="J14" s="260" t="s">
        <v>4795</v>
      </c>
      <c r="L14" s="211"/>
    </row>
    <row r="15" spans="1:12" ht="12.75">
      <c r="A15">
        <v>10</v>
      </c>
      <c r="B15" s="260" t="s">
        <v>4897</v>
      </c>
      <c r="C15" s="267" t="s">
        <v>4896</v>
      </c>
      <c r="D15" s="266" t="s">
        <v>4891</v>
      </c>
      <c r="E15" s="265" t="s">
        <v>4890</v>
      </c>
      <c r="F15" s="264">
        <v>13600</v>
      </c>
      <c r="G15" s="263">
        <f t="shared" si="0"/>
        <v>1504.2824</v>
      </c>
      <c r="H15" s="262" t="s">
        <v>4802</v>
      </c>
      <c r="I15" s="261" t="s">
        <v>4801</v>
      </c>
      <c r="J15" s="260" t="s">
        <v>4795</v>
      </c>
      <c r="L15" s="211"/>
    </row>
    <row r="16" spans="1:12" ht="12.75">
      <c r="A16">
        <v>11</v>
      </c>
      <c r="B16" s="260" t="s">
        <v>4895</v>
      </c>
      <c r="C16" s="267" t="s">
        <v>4894</v>
      </c>
      <c r="D16" s="266" t="s">
        <v>4891</v>
      </c>
      <c r="E16" s="265" t="s">
        <v>4890</v>
      </c>
      <c r="F16" s="264">
        <v>10900</v>
      </c>
      <c r="G16" s="263">
        <f t="shared" si="0"/>
        <v>1205.6381</v>
      </c>
      <c r="H16" s="262" t="s">
        <v>4802</v>
      </c>
      <c r="I16" s="261" t="s">
        <v>4801</v>
      </c>
      <c r="J16" s="260" t="s">
        <v>4815</v>
      </c>
      <c r="L16" s="211"/>
    </row>
    <row r="17" spans="1:12" ht="12.75">
      <c r="A17">
        <v>12</v>
      </c>
      <c r="B17" s="260" t="s">
        <v>4893</v>
      </c>
      <c r="C17" s="267" t="s">
        <v>4892</v>
      </c>
      <c r="D17" s="266" t="s">
        <v>4891</v>
      </c>
      <c r="E17" s="265" t="s">
        <v>4890</v>
      </c>
      <c r="F17" s="269">
        <v>10100</v>
      </c>
      <c r="G17" s="263">
        <f t="shared" si="0"/>
        <v>1117.1509</v>
      </c>
      <c r="H17" s="262" t="s">
        <v>4802</v>
      </c>
      <c r="I17" s="261" t="s">
        <v>1364</v>
      </c>
      <c r="J17" s="260" t="s">
        <v>4815</v>
      </c>
      <c r="L17" s="211"/>
    </row>
    <row r="18" spans="1:12" ht="12.75">
      <c r="A18">
        <v>13</v>
      </c>
      <c r="B18" s="260" t="s">
        <v>4889</v>
      </c>
      <c r="C18" s="267" t="s">
        <v>4888</v>
      </c>
      <c r="D18" s="266" t="s">
        <v>4804</v>
      </c>
      <c r="E18" s="265" t="s">
        <v>4803</v>
      </c>
      <c r="F18" s="264">
        <v>9700</v>
      </c>
      <c r="G18" s="263">
        <f t="shared" si="0"/>
        <v>1072.9073</v>
      </c>
      <c r="H18" s="262" t="s">
        <v>4810</v>
      </c>
      <c r="I18" s="261" t="s">
        <v>4809</v>
      </c>
      <c r="J18" s="260" t="s">
        <v>4815</v>
      </c>
      <c r="L18" s="211"/>
    </row>
    <row r="19" spans="1:12" ht="12.75">
      <c r="A19">
        <v>14</v>
      </c>
      <c r="B19" s="260" t="s">
        <v>4887</v>
      </c>
      <c r="C19" s="267" t="s">
        <v>4886</v>
      </c>
      <c r="D19" s="266" t="s">
        <v>4804</v>
      </c>
      <c r="E19" s="265" t="s">
        <v>4803</v>
      </c>
      <c r="F19" s="264">
        <v>9200</v>
      </c>
      <c r="G19" s="263">
        <f t="shared" si="0"/>
        <v>1017.6028</v>
      </c>
      <c r="H19" s="262" t="s">
        <v>4810</v>
      </c>
      <c r="I19" s="261" t="s">
        <v>4809</v>
      </c>
      <c r="J19" s="260" t="s">
        <v>4795</v>
      </c>
      <c r="L19" s="211"/>
    </row>
    <row r="20" spans="1:12" ht="12.75">
      <c r="A20">
        <v>15</v>
      </c>
      <c r="B20" s="260" t="s">
        <v>4885</v>
      </c>
      <c r="C20" s="267" t="s">
        <v>4828</v>
      </c>
      <c r="D20" s="266" t="s">
        <v>4804</v>
      </c>
      <c r="E20" s="265" t="s">
        <v>4803</v>
      </c>
      <c r="F20" s="264">
        <v>7000</v>
      </c>
      <c r="G20" s="263">
        <f t="shared" si="0"/>
        <v>774.263</v>
      </c>
      <c r="H20" s="262" t="s">
        <v>4810</v>
      </c>
      <c r="I20" s="261" t="s">
        <v>4809</v>
      </c>
      <c r="J20" s="260" t="s">
        <v>4815</v>
      </c>
      <c r="L20" s="211"/>
    </row>
    <row r="21" spans="1:12" ht="12.75">
      <c r="A21">
        <v>16</v>
      </c>
      <c r="B21" s="260" t="s">
        <v>4827</v>
      </c>
      <c r="C21" s="267" t="s">
        <v>4826</v>
      </c>
      <c r="D21" s="266" t="s">
        <v>4804</v>
      </c>
      <c r="E21" s="265" t="s">
        <v>4803</v>
      </c>
      <c r="F21" s="264">
        <v>6600</v>
      </c>
      <c r="G21" s="263">
        <f t="shared" si="0"/>
        <v>730.0194</v>
      </c>
      <c r="H21" s="262" t="s">
        <v>4810</v>
      </c>
      <c r="I21" s="261" t="s">
        <v>4809</v>
      </c>
      <c r="J21" s="260" t="s">
        <v>4795</v>
      </c>
      <c r="L21" s="211"/>
    </row>
    <row r="22" spans="1:12" ht="12.75">
      <c r="A22">
        <v>17</v>
      </c>
      <c r="B22" s="260" t="s">
        <v>4825</v>
      </c>
      <c r="C22" s="267" t="s">
        <v>4824</v>
      </c>
      <c r="D22" s="266" t="s">
        <v>4804</v>
      </c>
      <c r="E22" s="265" t="s">
        <v>4803</v>
      </c>
      <c r="F22" s="264">
        <v>5300</v>
      </c>
      <c r="G22" s="263">
        <f t="shared" si="0"/>
        <v>586.2277</v>
      </c>
      <c r="H22" s="262" t="s">
        <v>4810</v>
      </c>
      <c r="I22" s="261" t="s">
        <v>4809</v>
      </c>
      <c r="J22" s="260" t="s">
        <v>4795</v>
      </c>
      <c r="L22" s="211"/>
    </row>
    <row r="23" spans="1:12" ht="12.75">
      <c r="A23">
        <v>18</v>
      </c>
      <c r="B23" s="260" t="s">
        <v>4823</v>
      </c>
      <c r="C23" s="267" t="s">
        <v>4822</v>
      </c>
      <c r="D23" s="266" t="s">
        <v>4804</v>
      </c>
      <c r="E23" s="265" t="s">
        <v>4803</v>
      </c>
      <c r="F23" s="264">
        <v>4700</v>
      </c>
      <c r="G23" s="263">
        <f t="shared" si="0"/>
        <v>519.8623</v>
      </c>
      <c r="H23" s="262" t="s">
        <v>4802</v>
      </c>
      <c r="I23" s="261" t="s">
        <v>4801</v>
      </c>
      <c r="J23" s="260" t="s">
        <v>4795</v>
      </c>
      <c r="L23" s="211"/>
    </row>
    <row r="24" spans="1:12" ht="12.75">
      <c r="A24">
        <v>19</v>
      </c>
      <c r="B24" s="260" t="s">
        <v>4821</v>
      </c>
      <c r="C24" s="267" t="s">
        <v>4820</v>
      </c>
      <c r="D24" s="266" t="s">
        <v>4804</v>
      </c>
      <c r="E24" s="265" t="s">
        <v>4803</v>
      </c>
      <c r="F24" s="264">
        <v>3800</v>
      </c>
      <c r="G24" s="263">
        <f t="shared" si="0"/>
        <v>420.31419999999997</v>
      </c>
      <c r="H24" s="262" t="s">
        <v>4802</v>
      </c>
      <c r="I24" s="261" t="s">
        <v>4801</v>
      </c>
      <c r="J24" s="260" t="s">
        <v>4815</v>
      </c>
      <c r="L24" s="211"/>
    </row>
    <row r="25" spans="1:12" ht="14.25">
      <c r="A25">
        <v>20</v>
      </c>
      <c r="B25" s="260" t="s">
        <v>4819</v>
      </c>
      <c r="C25" s="267" t="s">
        <v>4818</v>
      </c>
      <c r="D25" s="266" t="s">
        <v>4804</v>
      </c>
      <c r="E25" s="265" t="s">
        <v>4803</v>
      </c>
      <c r="F25" s="268">
        <v>3700</v>
      </c>
      <c r="G25" s="263">
        <f t="shared" si="0"/>
        <v>409.2533</v>
      </c>
      <c r="H25" s="262" t="s">
        <v>4802</v>
      </c>
      <c r="I25" s="261" t="s">
        <v>4801</v>
      </c>
      <c r="J25" s="260" t="s">
        <v>4795</v>
      </c>
      <c r="L25" s="211"/>
    </row>
    <row r="26" spans="1:12" ht="12.75">
      <c r="A26">
        <v>21</v>
      </c>
      <c r="B26" s="260" t="s">
        <v>4817</v>
      </c>
      <c r="C26" s="267" t="s">
        <v>4816</v>
      </c>
      <c r="D26" s="266" t="s">
        <v>4804</v>
      </c>
      <c r="E26" s="265" t="s">
        <v>4803</v>
      </c>
      <c r="F26" s="264">
        <v>3500</v>
      </c>
      <c r="G26" s="263">
        <f t="shared" si="0"/>
        <v>387.1315</v>
      </c>
      <c r="H26" s="262" t="s">
        <v>4810</v>
      </c>
      <c r="I26" s="261" t="s">
        <v>4809</v>
      </c>
      <c r="J26" s="260" t="s">
        <v>4815</v>
      </c>
      <c r="L26" s="211"/>
    </row>
    <row r="27" spans="1:12" ht="12.75">
      <c r="A27">
        <v>22</v>
      </c>
      <c r="B27" s="260" t="s">
        <v>4814</v>
      </c>
      <c r="C27" s="267" t="s">
        <v>4813</v>
      </c>
      <c r="D27" s="266" t="s">
        <v>4804</v>
      </c>
      <c r="E27" s="265" t="s">
        <v>4803</v>
      </c>
      <c r="F27" s="264">
        <v>3500</v>
      </c>
      <c r="G27" s="263">
        <f t="shared" si="0"/>
        <v>387.1315</v>
      </c>
      <c r="H27" s="262" t="s">
        <v>4810</v>
      </c>
      <c r="I27" s="261" t="s">
        <v>4809</v>
      </c>
      <c r="J27" s="260" t="s">
        <v>4795</v>
      </c>
      <c r="L27" s="211"/>
    </row>
    <row r="28" spans="1:12" ht="14.25">
      <c r="A28">
        <v>23</v>
      </c>
      <c r="B28" s="260" t="s">
        <v>4812</v>
      </c>
      <c r="C28" s="267" t="s">
        <v>4811</v>
      </c>
      <c r="D28" s="266" t="s">
        <v>4804</v>
      </c>
      <c r="E28" s="265" t="s">
        <v>4803</v>
      </c>
      <c r="F28" s="268">
        <v>3400</v>
      </c>
      <c r="G28" s="263">
        <f t="shared" si="0"/>
        <v>376.0706</v>
      </c>
      <c r="H28" s="262" t="s">
        <v>4810</v>
      </c>
      <c r="I28" s="261" t="s">
        <v>4809</v>
      </c>
      <c r="J28" s="260" t="s">
        <v>4795</v>
      </c>
      <c r="L28" s="211"/>
    </row>
    <row r="29" spans="1:12" ht="14.25">
      <c r="A29">
        <v>24</v>
      </c>
      <c r="B29" s="260" t="s">
        <v>4808</v>
      </c>
      <c r="C29" s="267" t="s">
        <v>4807</v>
      </c>
      <c r="D29" s="266" t="s">
        <v>4804</v>
      </c>
      <c r="E29" s="265" t="s">
        <v>4803</v>
      </c>
      <c r="F29" s="268">
        <v>2600</v>
      </c>
      <c r="G29" s="263">
        <f t="shared" si="0"/>
        <v>287.5834</v>
      </c>
      <c r="H29" s="262" t="s">
        <v>4796</v>
      </c>
      <c r="I29" s="261" t="s">
        <v>38</v>
      </c>
      <c r="J29" s="260" t="s">
        <v>4795</v>
      </c>
      <c r="L29" s="211"/>
    </row>
    <row r="30" spans="1:12" ht="14.25">
      <c r="A30">
        <v>25</v>
      </c>
      <c r="B30" s="260" t="s">
        <v>4806</v>
      </c>
      <c r="C30" s="267" t="s">
        <v>4805</v>
      </c>
      <c r="D30" s="266" t="s">
        <v>4804</v>
      </c>
      <c r="E30" s="265" t="s">
        <v>4803</v>
      </c>
      <c r="F30" s="268">
        <v>2300</v>
      </c>
      <c r="G30" s="263">
        <f t="shared" si="0"/>
        <v>254.4007</v>
      </c>
      <c r="H30" s="262" t="s">
        <v>4802</v>
      </c>
      <c r="I30" s="261" t="s">
        <v>4801</v>
      </c>
      <c r="J30" s="260" t="s">
        <v>4795</v>
      </c>
      <c r="L30" s="211"/>
    </row>
    <row r="31" spans="1:12" ht="25.5">
      <c r="A31">
        <v>26</v>
      </c>
      <c r="B31" s="260" t="s">
        <v>4800</v>
      </c>
      <c r="C31" s="267" t="s">
        <v>4799</v>
      </c>
      <c r="D31" s="266" t="s">
        <v>4798</v>
      </c>
      <c r="E31" s="265" t="s">
        <v>17</v>
      </c>
      <c r="F31" s="264">
        <v>2000</v>
      </c>
      <c r="G31" s="263">
        <f t="shared" si="0"/>
        <v>221.218</v>
      </c>
      <c r="H31" s="262" t="s">
        <v>4797</v>
      </c>
      <c r="I31" s="261" t="s">
        <v>2140</v>
      </c>
      <c r="J31" s="260" t="s">
        <v>4795</v>
      </c>
      <c r="L31" s="211"/>
    </row>
    <row r="33" ht="12.75">
      <c r="A33" s="51" t="s">
        <v>4794</v>
      </c>
    </row>
    <row r="34" ht="12.75">
      <c r="A34" s="51" t="s">
        <v>4793</v>
      </c>
    </row>
  </sheetData>
  <sheetProtection/>
  <mergeCells count="1">
    <mergeCell ref="E1:G1"/>
  </mergeCells>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O23"/>
  <sheetViews>
    <sheetView zoomScalePageLayoutView="0" workbookViewId="0" topLeftCell="A1">
      <selection activeCell="A14" sqref="A14"/>
    </sheetView>
  </sheetViews>
  <sheetFormatPr defaultColWidth="10.75390625" defaultRowHeight="12.75"/>
  <cols>
    <col min="1" max="1" width="4.375" style="51" customWidth="1"/>
    <col min="2" max="2" width="30.75390625" style="51" customWidth="1"/>
    <col min="3" max="3" width="8.375" style="51" customWidth="1"/>
    <col min="4" max="4" width="10.75390625" style="51" hidden="1" customWidth="1"/>
    <col min="5" max="5" width="11.75390625" style="51" customWidth="1"/>
    <col min="6" max="6" width="13.125" style="51" customWidth="1"/>
    <col min="7" max="7" width="10.75390625" style="51" hidden="1" customWidth="1"/>
    <col min="8" max="8" width="20.375" style="434" customWidth="1"/>
    <col min="9" max="9" width="14.75390625" style="51" customWidth="1"/>
    <col min="10" max="10" width="18.00390625" style="51" customWidth="1"/>
    <col min="11" max="11" width="18.75390625" style="51" customWidth="1"/>
    <col min="12" max="12" width="28.875" style="51" customWidth="1"/>
    <col min="13" max="13" width="17.375" style="51" customWidth="1"/>
    <col min="14" max="16384" width="10.75390625" style="51" customWidth="1"/>
  </cols>
  <sheetData>
    <row r="1" spans="2:10" s="177" customFormat="1" ht="12.75">
      <c r="B1" s="13" t="s">
        <v>4920</v>
      </c>
      <c r="C1" s="51"/>
      <c r="D1" s="51"/>
      <c r="E1" s="51"/>
      <c r="F1" s="51"/>
      <c r="G1" s="498" t="s">
        <v>202</v>
      </c>
      <c r="H1" s="498"/>
      <c r="I1" s="498"/>
      <c r="J1" s="281">
        <f>SUM(I6:I49)</f>
        <v>244509860439.28534</v>
      </c>
    </row>
    <row r="2" spans="2:10" s="177" customFormat="1" ht="12.75">
      <c r="B2" s="51" t="s">
        <v>5072</v>
      </c>
      <c r="C2" s="51"/>
      <c r="D2" s="51"/>
      <c r="E2" s="51"/>
      <c r="F2" s="51"/>
      <c r="G2" s="51"/>
      <c r="H2" s="434"/>
      <c r="I2" s="51"/>
      <c r="J2" s="227"/>
    </row>
    <row r="3" spans="2:10" s="177" customFormat="1" ht="12.75">
      <c r="B3" s="51" t="s">
        <v>5071</v>
      </c>
      <c r="C3" s="51"/>
      <c r="D3" s="51"/>
      <c r="E3" s="51"/>
      <c r="F3" s="51"/>
      <c r="G3" s="51"/>
      <c r="H3" s="435">
        <v>4</v>
      </c>
      <c r="I3" s="21" t="s">
        <v>826</v>
      </c>
      <c r="J3" s="227"/>
    </row>
    <row r="4" s="177" customFormat="1" ht="12.75">
      <c r="H4" s="436"/>
    </row>
    <row r="5" spans="2:15" s="177" customFormat="1" ht="46.5" customHeight="1">
      <c r="B5" s="10" t="s">
        <v>5070</v>
      </c>
      <c r="C5" s="11" t="s">
        <v>5069</v>
      </c>
      <c r="D5" s="10" t="s">
        <v>5068</v>
      </c>
      <c r="E5" s="10" t="s">
        <v>5067</v>
      </c>
      <c r="F5" s="183" t="s">
        <v>830</v>
      </c>
      <c r="G5" s="10" t="s">
        <v>5066</v>
      </c>
      <c r="H5" s="437" t="s">
        <v>4884</v>
      </c>
      <c r="I5" s="10" t="s">
        <v>4883</v>
      </c>
      <c r="J5" s="10" t="s">
        <v>4882</v>
      </c>
      <c r="K5" s="10" t="s">
        <v>4881</v>
      </c>
      <c r="L5" s="280" t="s">
        <v>4880</v>
      </c>
      <c r="M5" s="279"/>
      <c r="N5" s="278" t="s">
        <v>4879</v>
      </c>
      <c r="O5" s="278" t="s">
        <v>4878</v>
      </c>
    </row>
    <row r="6" spans="1:15" ht="13.5" customHeight="1">
      <c r="A6" s="51">
        <v>1</v>
      </c>
      <c r="B6" s="276" t="s">
        <v>4877</v>
      </c>
      <c r="C6" s="276" t="s">
        <v>244</v>
      </c>
      <c r="D6" s="276" t="s">
        <v>4875</v>
      </c>
      <c r="E6" s="276" t="s">
        <v>4876</v>
      </c>
      <c r="F6" s="276" t="s">
        <v>4875</v>
      </c>
      <c r="G6" s="276"/>
      <c r="H6" s="438">
        <f aca="true" t="shared" si="0" ref="H6:H19">N6*O6</f>
        <v>113302760956</v>
      </c>
      <c r="I6" s="121">
        <f aca="true" t="shared" si="1" ref="I6:I19">H6*0.773879</f>
        <v>87682627345.86832</v>
      </c>
      <c r="J6" s="121" t="s">
        <v>68</v>
      </c>
      <c r="K6" s="121" t="s">
        <v>83</v>
      </c>
      <c r="L6" s="276" t="s">
        <v>515</v>
      </c>
      <c r="N6" s="123">
        <v>79</v>
      </c>
      <c r="O6" s="273">
        <v>1434212164</v>
      </c>
    </row>
    <row r="7" spans="1:15" ht="13.5" customHeight="1">
      <c r="A7" s="51">
        <v>2</v>
      </c>
      <c r="B7" s="220" t="s">
        <v>4292</v>
      </c>
      <c r="C7" s="220" t="s">
        <v>4874</v>
      </c>
      <c r="D7" s="220" t="s">
        <v>104</v>
      </c>
      <c r="E7" s="220" t="s">
        <v>251</v>
      </c>
      <c r="F7" s="220" t="s">
        <v>104</v>
      </c>
      <c r="G7" s="220"/>
      <c r="H7" s="439">
        <f t="shared" si="0"/>
        <v>62312130640</v>
      </c>
      <c r="I7" s="122">
        <f t="shared" si="1"/>
        <v>48222049347.55256</v>
      </c>
      <c r="J7" s="122" t="s">
        <v>4870</v>
      </c>
      <c r="K7" s="122" t="s">
        <v>4993</v>
      </c>
      <c r="L7" s="220" t="s">
        <v>4252</v>
      </c>
      <c r="N7" s="123">
        <v>46.4</v>
      </c>
      <c r="O7" s="273">
        <v>1342933850</v>
      </c>
    </row>
    <row r="8" spans="1:15" ht="13.5" customHeight="1">
      <c r="A8" s="51">
        <v>3</v>
      </c>
      <c r="B8" s="220" t="s">
        <v>4873</v>
      </c>
      <c r="C8" s="220" t="s">
        <v>4872</v>
      </c>
      <c r="D8" s="220" t="s">
        <v>104</v>
      </c>
      <c r="E8" s="220" t="s">
        <v>251</v>
      </c>
      <c r="F8" s="220" t="s">
        <v>104</v>
      </c>
      <c r="G8" s="220"/>
      <c r="H8" s="439">
        <f t="shared" si="0"/>
        <v>59293841520</v>
      </c>
      <c r="I8" s="122">
        <f t="shared" si="1"/>
        <v>45886258781.65608</v>
      </c>
      <c r="J8" s="122" t="s">
        <v>4871</v>
      </c>
      <c r="K8" s="122" t="s">
        <v>4869</v>
      </c>
      <c r="L8" s="220" t="s">
        <v>4868</v>
      </c>
      <c r="N8" s="123">
        <v>20</v>
      </c>
      <c r="O8" s="273">
        <v>2964692076</v>
      </c>
    </row>
    <row r="9" spans="1:15" ht="13.5" customHeight="1">
      <c r="A9" s="123">
        <v>4</v>
      </c>
      <c r="B9" s="276" t="s">
        <v>4867</v>
      </c>
      <c r="C9" s="276" t="s">
        <v>4866</v>
      </c>
      <c r="D9" s="276" t="s">
        <v>119</v>
      </c>
      <c r="E9" s="277" t="s">
        <v>610</v>
      </c>
      <c r="F9" s="277" t="s">
        <v>680</v>
      </c>
      <c r="G9" s="276"/>
      <c r="H9" s="438">
        <f t="shared" si="0"/>
        <v>27115423330.1</v>
      </c>
      <c r="I9" s="121">
        <f t="shared" si="1"/>
        <v>20984056691.274456</v>
      </c>
      <c r="J9" s="121" t="s">
        <v>134</v>
      </c>
      <c r="K9" s="121" t="s">
        <v>4993</v>
      </c>
      <c r="L9" s="276" t="s">
        <v>4252</v>
      </c>
      <c r="N9" s="123">
        <v>62.65</v>
      </c>
      <c r="O9" s="273">
        <v>432808034</v>
      </c>
    </row>
    <row r="10" spans="1:15" ht="13.5" customHeight="1">
      <c r="A10" s="123">
        <v>5</v>
      </c>
      <c r="B10" s="276" t="s">
        <v>4865</v>
      </c>
      <c r="C10" s="276" t="s">
        <v>4858</v>
      </c>
      <c r="D10" s="276" t="s">
        <v>251</v>
      </c>
      <c r="E10" s="276" t="s">
        <v>4857</v>
      </c>
      <c r="F10" s="276" t="s">
        <v>4856</v>
      </c>
      <c r="G10" s="276"/>
      <c r="H10" s="438">
        <f t="shared" si="0"/>
        <v>24874459111.600002</v>
      </c>
      <c r="I10" s="121">
        <f t="shared" si="1"/>
        <v>19249821542.825897</v>
      </c>
      <c r="J10" s="121" t="s">
        <v>4855</v>
      </c>
      <c r="K10" s="121" t="s">
        <v>84</v>
      </c>
      <c r="L10" s="276" t="s">
        <v>4853</v>
      </c>
      <c r="N10" s="123">
        <v>74.2</v>
      </c>
      <c r="O10" s="273">
        <v>335235298</v>
      </c>
    </row>
    <row r="11" spans="1:15" ht="13.5" customHeight="1">
      <c r="A11" s="123">
        <v>6</v>
      </c>
      <c r="B11" s="220" t="s">
        <v>4854</v>
      </c>
      <c r="C11" s="220" t="s">
        <v>507</v>
      </c>
      <c r="D11" s="220" t="s">
        <v>251</v>
      </c>
      <c r="E11" s="220" t="s">
        <v>251</v>
      </c>
      <c r="F11" s="220" t="s">
        <v>17</v>
      </c>
      <c r="G11" s="220"/>
      <c r="H11" s="439">
        <f t="shared" si="0"/>
        <v>14713864757.8</v>
      </c>
      <c r="I11" s="122">
        <f t="shared" si="1"/>
        <v>11386750944.901505</v>
      </c>
      <c r="J11" s="122" t="s">
        <v>4993</v>
      </c>
      <c r="K11" s="126" t="s">
        <v>38</v>
      </c>
      <c r="L11" s="220" t="s">
        <v>4853</v>
      </c>
      <c r="N11" s="123">
        <v>19.4</v>
      </c>
      <c r="O11" s="273">
        <v>758446637</v>
      </c>
    </row>
    <row r="12" spans="1:15" ht="13.5" customHeight="1">
      <c r="A12" s="123">
        <v>7</v>
      </c>
      <c r="B12" s="276" t="s">
        <v>4852</v>
      </c>
      <c r="C12" s="276" t="s">
        <v>4851</v>
      </c>
      <c r="D12" s="276" t="s">
        <v>23</v>
      </c>
      <c r="E12" s="276" t="s">
        <v>610</v>
      </c>
      <c r="F12" s="277" t="s">
        <v>706</v>
      </c>
      <c r="G12" s="276"/>
      <c r="H12" s="438">
        <f t="shared" si="0"/>
        <v>11145929184.800001</v>
      </c>
      <c r="I12" s="121">
        <f t="shared" si="1"/>
        <v>8625600531.60384</v>
      </c>
      <c r="J12" s="121" t="s">
        <v>4850</v>
      </c>
      <c r="K12" s="121" t="s">
        <v>4849</v>
      </c>
      <c r="L12" s="276" t="s">
        <v>4848</v>
      </c>
      <c r="N12" s="123">
        <v>15.8</v>
      </c>
      <c r="O12" s="273">
        <v>705438556</v>
      </c>
    </row>
    <row r="13" spans="1:15" ht="13.5" customHeight="1">
      <c r="A13" s="123">
        <v>8</v>
      </c>
      <c r="B13" s="220" t="s">
        <v>4847</v>
      </c>
      <c r="C13" s="220" t="s">
        <v>4846</v>
      </c>
      <c r="D13" s="220" t="s">
        <v>4995</v>
      </c>
      <c r="E13" s="220" t="s">
        <v>4995</v>
      </c>
      <c r="F13" s="220" t="s">
        <v>4346</v>
      </c>
      <c r="G13" s="220"/>
      <c r="H13" s="439">
        <f t="shared" si="0"/>
        <v>1351412492.5</v>
      </c>
      <c r="I13" s="122">
        <f t="shared" si="1"/>
        <v>1045829748.2834074</v>
      </c>
      <c r="J13" s="122" t="s">
        <v>4994</v>
      </c>
      <c r="K13" s="126" t="s">
        <v>4344</v>
      </c>
      <c r="L13" s="220" t="s">
        <v>612</v>
      </c>
      <c r="N13" s="123">
        <v>14.18</v>
      </c>
      <c r="O13" s="273">
        <v>95304125</v>
      </c>
    </row>
    <row r="14" spans="1:15" ht="13.5" customHeight="1">
      <c r="A14" s="123">
        <v>9</v>
      </c>
      <c r="B14" s="220" t="s">
        <v>4845</v>
      </c>
      <c r="C14" s="220" t="s">
        <v>4844</v>
      </c>
      <c r="D14" s="220" t="s">
        <v>4995</v>
      </c>
      <c r="E14" s="275" t="s">
        <v>732</v>
      </c>
      <c r="F14" s="220" t="s">
        <v>4346</v>
      </c>
      <c r="G14" s="220"/>
      <c r="H14" s="439">
        <f t="shared" si="0"/>
        <v>997500000</v>
      </c>
      <c r="I14" s="122">
        <f t="shared" si="1"/>
        <v>771944302.5</v>
      </c>
      <c r="J14" s="122" t="s">
        <v>4994</v>
      </c>
      <c r="K14" s="122" t="s">
        <v>4344</v>
      </c>
      <c r="L14" s="220" t="s">
        <v>4991</v>
      </c>
      <c r="N14" s="123">
        <v>9.5</v>
      </c>
      <c r="O14" s="273">
        <v>105000000</v>
      </c>
    </row>
    <row r="15" spans="1:15" ht="13.5" customHeight="1">
      <c r="A15" s="123">
        <v>10</v>
      </c>
      <c r="B15" s="220" t="s">
        <v>4843</v>
      </c>
      <c r="C15" s="220" t="s">
        <v>1851</v>
      </c>
      <c r="D15" s="220" t="s">
        <v>4995</v>
      </c>
      <c r="E15" s="275" t="s">
        <v>732</v>
      </c>
      <c r="F15" s="220" t="s">
        <v>4346</v>
      </c>
      <c r="G15" s="220"/>
      <c r="H15" s="439">
        <f t="shared" si="0"/>
        <v>459064550</v>
      </c>
      <c r="I15" s="122">
        <f t="shared" si="1"/>
        <v>355260414.88945</v>
      </c>
      <c r="J15" s="122" t="s">
        <v>4994</v>
      </c>
      <c r="K15" s="122" t="s">
        <v>4344</v>
      </c>
      <c r="L15" s="220" t="s">
        <v>5006</v>
      </c>
      <c r="N15" s="123">
        <v>1850</v>
      </c>
      <c r="O15" s="273">
        <v>248143</v>
      </c>
    </row>
    <row r="16" spans="1:15" ht="13.5" customHeight="1">
      <c r="A16" s="123">
        <v>11</v>
      </c>
      <c r="B16" s="220" t="s">
        <v>4842</v>
      </c>
      <c r="C16" s="220" t="s">
        <v>4841</v>
      </c>
      <c r="D16" s="220" t="s">
        <v>4995</v>
      </c>
      <c r="E16" s="275" t="s">
        <v>732</v>
      </c>
      <c r="F16" s="220" t="s">
        <v>4346</v>
      </c>
      <c r="G16" s="220"/>
      <c r="H16" s="439">
        <f t="shared" si="0"/>
        <v>292335350</v>
      </c>
      <c r="I16" s="122">
        <f t="shared" si="1"/>
        <v>226232188.32265</v>
      </c>
      <c r="J16" s="122" t="s">
        <v>4994</v>
      </c>
      <c r="K16" s="122" t="s">
        <v>4344</v>
      </c>
      <c r="L16" s="220" t="s">
        <v>5006</v>
      </c>
      <c r="N16" s="123">
        <v>76.9</v>
      </c>
      <c r="O16" s="273">
        <v>3801500</v>
      </c>
    </row>
    <row r="17" spans="1:15" ht="13.5" customHeight="1">
      <c r="A17" s="123">
        <v>12</v>
      </c>
      <c r="B17" s="220" t="s">
        <v>5005</v>
      </c>
      <c r="C17" s="220" t="s">
        <v>5004</v>
      </c>
      <c r="D17" s="220" t="s">
        <v>4995</v>
      </c>
      <c r="E17" s="275" t="s">
        <v>732</v>
      </c>
      <c r="F17" s="220" t="s">
        <v>4346</v>
      </c>
      <c r="G17" s="220"/>
      <c r="H17" s="439">
        <f t="shared" si="0"/>
        <v>43056689</v>
      </c>
      <c r="I17" s="122">
        <f t="shared" si="1"/>
        <v>33320667.426631</v>
      </c>
      <c r="J17" s="122" t="s">
        <v>4994</v>
      </c>
      <c r="K17" s="122" t="s">
        <v>4344</v>
      </c>
      <c r="L17" s="220" t="s">
        <v>4991</v>
      </c>
      <c r="N17" s="123">
        <v>6.5</v>
      </c>
      <c r="O17" s="274" t="s">
        <v>5003</v>
      </c>
    </row>
    <row r="18" spans="1:15" ht="13.5" customHeight="1">
      <c r="A18" s="123">
        <v>13</v>
      </c>
      <c r="B18" s="220" t="s">
        <v>5002</v>
      </c>
      <c r="C18" s="220" t="s">
        <v>5001</v>
      </c>
      <c r="D18" s="220" t="s">
        <v>5000</v>
      </c>
      <c r="E18" s="220" t="s">
        <v>4995</v>
      </c>
      <c r="F18" s="220" t="s">
        <v>5000</v>
      </c>
      <c r="G18" s="220"/>
      <c r="H18" s="439">
        <f t="shared" si="0"/>
        <v>33335136</v>
      </c>
      <c r="I18" s="122">
        <f t="shared" si="1"/>
        <v>25797361.712543998</v>
      </c>
      <c r="J18" s="122" t="s">
        <v>4999</v>
      </c>
      <c r="K18" s="122" t="s">
        <v>4994</v>
      </c>
      <c r="L18" s="220" t="s">
        <v>4998</v>
      </c>
      <c r="N18" s="123">
        <v>1.28</v>
      </c>
      <c r="O18" s="273">
        <v>26043075</v>
      </c>
    </row>
    <row r="19" spans="1:15" ht="13.5" customHeight="1">
      <c r="A19" s="123">
        <v>14</v>
      </c>
      <c r="B19" s="220" t="s">
        <v>4997</v>
      </c>
      <c r="C19" s="220" t="s">
        <v>4996</v>
      </c>
      <c r="D19" s="220" t="s">
        <v>4995</v>
      </c>
      <c r="E19" s="220" t="s">
        <v>4995</v>
      </c>
      <c r="F19" s="220" t="s">
        <v>4346</v>
      </c>
      <c r="G19" s="220"/>
      <c r="H19" s="439">
        <f t="shared" si="0"/>
        <v>18492000</v>
      </c>
      <c r="I19" s="122">
        <f t="shared" si="1"/>
        <v>14310570.468</v>
      </c>
      <c r="J19" s="122" t="s">
        <v>4994</v>
      </c>
      <c r="K19" s="126" t="s">
        <v>4992</v>
      </c>
      <c r="L19" s="220" t="s">
        <v>4991</v>
      </c>
      <c r="N19" s="123">
        <v>460</v>
      </c>
      <c r="O19" s="273">
        <v>40200</v>
      </c>
    </row>
    <row r="21" ht="12.75">
      <c r="A21" s="51" t="s">
        <v>4990</v>
      </c>
    </row>
    <row r="22" ht="12.75">
      <c r="A22" s="51" t="s">
        <v>4784</v>
      </c>
    </row>
    <row r="23" ht="12.75">
      <c r="A23" s="51" t="s">
        <v>4783</v>
      </c>
    </row>
  </sheetData>
  <sheetProtection/>
  <mergeCells count="1">
    <mergeCell ref="G1:I1"/>
  </mergeCells>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O53"/>
  <sheetViews>
    <sheetView zoomScalePageLayoutView="0" workbookViewId="0" topLeftCell="A1">
      <selection activeCell="E4" sqref="E4"/>
    </sheetView>
  </sheetViews>
  <sheetFormatPr defaultColWidth="10.75390625" defaultRowHeight="12.75"/>
  <cols>
    <col min="1" max="1" width="4.375" style="135" customWidth="1"/>
    <col min="2" max="2" width="30.375" style="135" customWidth="1"/>
    <col min="3" max="3" width="11.875" style="135" customWidth="1"/>
    <col min="4" max="5" width="10.75390625" style="135" customWidth="1"/>
    <col min="6" max="6" width="15.125" style="135" customWidth="1"/>
    <col min="7" max="7" width="13.25390625" style="135" customWidth="1"/>
    <col min="8" max="8" width="14.875" style="135" customWidth="1"/>
    <col min="9" max="9" width="10.75390625" style="135" customWidth="1"/>
    <col min="10" max="10" width="25.375" style="135" customWidth="1"/>
    <col min="11" max="14" width="10.75390625" style="135" customWidth="1"/>
    <col min="15" max="15" width="11.875" style="135" customWidth="1"/>
    <col min="16" max="16384" width="10.75390625" style="135" customWidth="1"/>
  </cols>
  <sheetData>
    <row r="1" spans="2:8" s="51" customFormat="1" ht="12.75">
      <c r="B1" s="22" t="s">
        <v>5046</v>
      </c>
      <c r="C1" s="21"/>
      <c r="D1" s="488" t="s">
        <v>202</v>
      </c>
      <c r="E1" s="488"/>
      <c r="F1" s="488"/>
      <c r="G1" s="488"/>
      <c r="H1" s="120">
        <f>SUM(G6:G48)*1000000</f>
        <v>217859403914.90002</v>
      </c>
    </row>
    <row r="2" spans="2:8" s="51" customFormat="1" ht="12.75">
      <c r="B2" s="21" t="s">
        <v>4673</v>
      </c>
      <c r="C2" s="21"/>
      <c r="D2" s="21"/>
      <c r="E2" s="21"/>
      <c r="F2" s="21"/>
      <c r="G2" s="21"/>
      <c r="H2" s="41"/>
    </row>
    <row r="3" spans="2:8" s="51" customFormat="1" ht="12.75">
      <c r="B3" s="21" t="s">
        <v>880</v>
      </c>
      <c r="C3" s="21"/>
      <c r="D3" s="135"/>
      <c r="E3" s="118">
        <v>0</v>
      </c>
      <c r="F3" s="21" t="s">
        <v>826</v>
      </c>
      <c r="G3" s="21"/>
      <c r="H3" s="41"/>
    </row>
    <row r="4" s="51" customFormat="1" ht="12.75"/>
    <row r="5" spans="1:13" s="51" customFormat="1" ht="38.25">
      <c r="A5" s="141"/>
      <c r="B5" s="183" t="s">
        <v>240</v>
      </c>
      <c r="C5" s="183" t="s">
        <v>241</v>
      </c>
      <c r="D5" s="183" t="s">
        <v>262</v>
      </c>
      <c r="E5" s="183" t="s">
        <v>371</v>
      </c>
      <c r="F5" s="183" t="s">
        <v>5045</v>
      </c>
      <c r="G5" s="183" t="s">
        <v>3998</v>
      </c>
      <c r="H5" s="183" t="s">
        <v>316</v>
      </c>
      <c r="I5" s="183" t="s">
        <v>317</v>
      </c>
      <c r="J5" s="142" t="s">
        <v>4505</v>
      </c>
      <c r="M5" s="289"/>
    </row>
    <row r="6" spans="1:10" ht="12.75">
      <c r="A6" s="135">
        <v>1</v>
      </c>
      <c r="B6" s="232" t="s">
        <v>5044</v>
      </c>
      <c r="C6" s="232" t="s">
        <v>5043</v>
      </c>
      <c r="D6" s="232" t="s">
        <v>4976</v>
      </c>
      <c r="E6" s="232" t="s">
        <v>4955</v>
      </c>
      <c r="F6" s="231">
        <v>324550.68</v>
      </c>
      <c r="G6" s="232">
        <f aca="true" t="shared" si="0" ref="G6:G48">F6*0.015829*10</f>
        <v>51373.1271372</v>
      </c>
      <c r="H6" s="232" t="s">
        <v>4924</v>
      </c>
      <c r="I6" s="232" t="s">
        <v>4923</v>
      </c>
      <c r="J6" s="232" t="s">
        <v>5042</v>
      </c>
    </row>
    <row r="7" spans="1:10" ht="12.75">
      <c r="A7" s="135">
        <v>2</v>
      </c>
      <c r="B7" s="232" t="s">
        <v>5041</v>
      </c>
      <c r="C7" s="232" t="s">
        <v>5040</v>
      </c>
      <c r="D7" s="232" t="s">
        <v>4976</v>
      </c>
      <c r="E7" s="232" t="s">
        <v>4955</v>
      </c>
      <c r="F7" s="231">
        <v>240665.94</v>
      </c>
      <c r="G7" s="232">
        <f t="shared" si="0"/>
        <v>38095.011642599995</v>
      </c>
      <c r="H7" s="232" t="s">
        <v>4924</v>
      </c>
      <c r="I7" s="232" t="s">
        <v>4923</v>
      </c>
      <c r="J7" s="232" t="s">
        <v>4939</v>
      </c>
    </row>
    <row r="8" spans="1:15" ht="12.75">
      <c r="A8" s="135">
        <v>3</v>
      </c>
      <c r="B8" s="232" t="s">
        <v>5039</v>
      </c>
      <c r="C8" s="232" t="s">
        <v>5038</v>
      </c>
      <c r="D8" s="232" t="s">
        <v>4976</v>
      </c>
      <c r="E8" s="232" t="s">
        <v>4975</v>
      </c>
      <c r="F8" s="231">
        <v>208408.44</v>
      </c>
      <c r="G8" s="232">
        <f t="shared" si="0"/>
        <v>32988.9719676</v>
      </c>
      <c r="H8" s="232" t="s">
        <v>4924</v>
      </c>
      <c r="I8" s="232" t="s">
        <v>4923</v>
      </c>
      <c r="J8" s="232" t="s">
        <v>4922</v>
      </c>
      <c r="M8" s="288"/>
      <c r="N8" s="287"/>
      <c r="O8" s="135">
        <f>M8*N8</f>
        <v>0</v>
      </c>
    </row>
    <row r="9" spans="1:15" ht="12.75">
      <c r="A9" s="135">
        <v>4</v>
      </c>
      <c r="B9" s="232" t="s">
        <v>4497</v>
      </c>
      <c r="C9" s="232" t="s">
        <v>4497</v>
      </c>
      <c r="D9" s="232" t="s">
        <v>4976</v>
      </c>
      <c r="E9" s="232" t="s">
        <v>4975</v>
      </c>
      <c r="F9" s="284">
        <v>109802.81</v>
      </c>
      <c r="G9" s="232">
        <f t="shared" si="0"/>
        <v>17380.686794899997</v>
      </c>
      <c r="H9" s="232" t="s">
        <v>4924</v>
      </c>
      <c r="I9" s="232" t="s">
        <v>4923</v>
      </c>
      <c r="J9" s="232" t="s">
        <v>4922</v>
      </c>
      <c r="M9" s="288"/>
      <c r="N9" s="287"/>
      <c r="O9" s="135">
        <f>M9*N9</f>
        <v>0</v>
      </c>
    </row>
    <row r="10" spans="1:10" ht="12.75">
      <c r="A10" s="135">
        <v>5</v>
      </c>
      <c r="B10" s="232" t="s">
        <v>5037</v>
      </c>
      <c r="C10" s="232" t="s">
        <v>5036</v>
      </c>
      <c r="D10" s="232" t="s">
        <v>4976</v>
      </c>
      <c r="E10" s="232" t="s">
        <v>4975</v>
      </c>
      <c r="F10" s="231">
        <v>74101.11</v>
      </c>
      <c r="G10" s="232">
        <f t="shared" si="0"/>
        <v>11729.464701899999</v>
      </c>
      <c r="H10" s="232" t="s">
        <v>4924</v>
      </c>
      <c r="I10" s="232" t="s">
        <v>4923</v>
      </c>
      <c r="J10" s="232" t="s">
        <v>4987</v>
      </c>
    </row>
    <row r="11" spans="1:10" ht="12.75">
      <c r="A11" s="135">
        <v>6</v>
      </c>
      <c r="B11" s="232" t="s">
        <v>5035</v>
      </c>
      <c r="C11" s="232" t="s">
        <v>5034</v>
      </c>
      <c r="D11" s="232" t="s">
        <v>4976</v>
      </c>
      <c r="E11" s="232" t="s">
        <v>4975</v>
      </c>
      <c r="F11" s="231">
        <v>64843.62</v>
      </c>
      <c r="G11" s="232">
        <f t="shared" si="0"/>
        <v>10264.096609799999</v>
      </c>
      <c r="H11" s="232" t="s">
        <v>4924</v>
      </c>
      <c r="I11" s="232" t="s">
        <v>4923</v>
      </c>
      <c r="J11" s="232" t="s">
        <v>4939</v>
      </c>
    </row>
    <row r="12" spans="1:10" ht="12.75">
      <c r="A12" s="135">
        <v>7</v>
      </c>
      <c r="B12" s="232" t="s">
        <v>5033</v>
      </c>
      <c r="C12" s="232" t="s">
        <v>5033</v>
      </c>
      <c r="D12" s="232" t="s">
        <v>4976</v>
      </c>
      <c r="E12" s="232" t="s">
        <v>4975</v>
      </c>
      <c r="F12" s="231">
        <v>56117.44</v>
      </c>
      <c r="G12" s="232">
        <f t="shared" si="0"/>
        <v>8882.829577600001</v>
      </c>
      <c r="H12" s="232" t="s">
        <v>4924</v>
      </c>
      <c r="I12" s="232" t="s">
        <v>4923</v>
      </c>
      <c r="J12" s="232" t="s">
        <v>4939</v>
      </c>
    </row>
    <row r="13" spans="1:10" ht="12.75">
      <c r="A13" s="135">
        <v>8</v>
      </c>
      <c r="B13" s="232" t="s">
        <v>4639</v>
      </c>
      <c r="C13" s="232" t="s">
        <v>5032</v>
      </c>
      <c r="D13" s="232" t="s">
        <v>4976</v>
      </c>
      <c r="E13" s="232" t="s">
        <v>4975</v>
      </c>
      <c r="F13" s="231">
        <v>54126.34</v>
      </c>
      <c r="G13" s="232">
        <f t="shared" si="0"/>
        <v>8567.6583586</v>
      </c>
      <c r="H13" s="232" t="s">
        <v>4924</v>
      </c>
      <c r="I13" s="232" t="s">
        <v>4923</v>
      </c>
      <c r="J13" s="283" t="s">
        <v>4932</v>
      </c>
    </row>
    <row r="14" spans="1:11" ht="12.75">
      <c r="A14" s="135">
        <v>9</v>
      </c>
      <c r="B14" s="232" t="s">
        <v>4640</v>
      </c>
      <c r="C14" s="232" t="s">
        <v>5031</v>
      </c>
      <c r="D14" s="232" t="s">
        <v>4976</v>
      </c>
      <c r="E14" s="232" t="s">
        <v>4975</v>
      </c>
      <c r="F14" s="231">
        <v>53836.05</v>
      </c>
      <c r="G14" s="232">
        <f t="shared" si="0"/>
        <v>8521.7083545</v>
      </c>
      <c r="H14" s="232" t="s">
        <v>4924</v>
      </c>
      <c r="I14" s="232" t="s">
        <v>4923</v>
      </c>
      <c r="J14" s="283" t="s">
        <v>4932</v>
      </c>
      <c r="K14" s="285"/>
    </row>
    <row r="15" spans="1:10" ht="12.75">
      <c r="A15" s="135">
        <v>10</v>
      </c>
      <c r="B15" s="232" t="s">
        <v>5030</v>
      </c>
      <c r="C15" s="232" t="s">
        <v>5029</v>
      </c>
      <c r="D15" s="232" t="s">
        <v>4976</v>
      </c>
      <c r="E15" s="232" t="s">
        <v>4975</v>
      </c>
      <c r="F15" s="231">
        <v>30555.74</v>
      </c>
      <c r="G15" s="232">
        <f t="shared" si="0"/>
        <v>4836.6680846</v>
      </c>
      <c r="H15" s="232" t="s">
        <v>4924</v>
      </c>
      <c r="I15" s="232" t="s">
        <v>4923</v>
      </c>
      <c r="J15" s="232" t="s">
        <v>4939</v>
      </c>
    </row>
    <row r="16" spans="1:10" ht="12.75">
      <c r="A16" s="135">
        <v>11</v>
      </c>
      <c r="B16" s="232" t="s">
        <v>4637</v>
      </c>
      <c r="C16" s="232" t="s">
        <v>5028</v>
      </c>
      <c r="D16" s="232" t="s">
        <v>4976</v>
      </c>
      <c r="E16" s="232" t="s">
        <v>4975</v>
      </c>
      <c r="F16" s="231">
        <v>27354.07</v>
      </c>
      <c r="G16" s="232">
        <f t="shared" si="0"/>
        <v>4329.8757403</v>
      </c>
      <c r="H16" s="232" t="s">
        <v>4924</v>
      </c>
      <c r="I16" s="232" t="s">
        <v>4923</v>
      </c>
      <c r="J16" s="283" t="s">
        <v>4932</v>
      </c>
    </row>
    <row r="17" spans="1:10" ht="12.75">
      <c r="A17" s="135">
        <v>12</v>
      </c>
      <c r="B17" s="232" t="s">
        <v>5027</v>
      </c>
      <c r="C17" s="232" t="s">
        <v>5026</v>
      </c>
      <c r="D17" s="232" t="s">
        <v>4976</v>
      </c>
      <c r="E17" s="232" t="s">
        <v>4975</v>
      </c>
      <c r="F17" s="284">
        <v>23194.78</v>
      </c>
      <c r="G17" s="232">
        <f t="shared" si="0"/>
        <v>3671.5017261999997</v>
      </c>
      <c r="H17" s="232" t="s">
        <v>4924</v>
      </c>
      <c r="I17" s="232" t="s">
        <v>4923</v>
      </c>
      <c r="J17" s="232" t="s">
        <v>4922</v>
      </c>
    </row>
    <row r="18" spans="1:10" ht="12.75">
      <c r="A18" s="135">
        <v>13</v>
      </c>
      <c r="B18" s="232" t="s">
        <v>5025</v>
      </c>
      <c r="C18" s="232" t="s">
        <v>4860</v>
      </c>
      <c r="D18" s="232" t="s">
        <v>4976</v>
      </c>
      <c r="E18" s="232" t="s">
        <v>4975</v>
      </c>
      <c r="F18" s="231">
        <v>19763.7</v>
      </c>
      <c r="G18" s="232">
        <f t="shared" si="0"/>
        <v>3128.396073</v>
      </c>
      <c r="H18" s="232" t="s">
        <v>4924</v>
      </c>
      <c r="I18" s="232" t="s">
        <v>4923</v>
      </c>
      <c r="J18" s="232" t="s">
        <v>4987</v>
      </c>
    </row>
    <row r="19" spans="1:10" ht="12.75">
      <c r="A19" s="135">
        <v>14</v>
      </c>
      <c r="B19" s="232" t="s">
        <v>4859</v>
      </c>
      <c r="C19" s="232" t="s">
        <v>5024</v>
      </c>
      <c r="D19" s="232" t="s">
        <v>4976</v>
      </c>
      <c r="E19" s="232" t="s">
        <v>4975</v>
      </c>
      <c r="F19" s="231">
        <v>16244.61</v>
      </c>
      <c r="G19" s="232">
        <f t="shared" si="0"/>
        <v>2571.3593169</v>
      </c>
      <c r="H19" s="232" t="s">
        <v>4924</v>
      </c>
      <c r="I19" s="232" t="s">
        <v>4923</v>
      </c>
      <c r="J19" s="232" t="s">
        <v>4987</v>
      </c>
    </row>
    <row r="20" spans="1:10" ht="12.75">
      <c r="A20" s="135">
        <v>15</v>
      </c>
      <c r="B20" s="232" t="s">
        <v>5023</v>
      </c>
      <c r="C20" s="232" t="s">
        <v>4989</v>
      </c>
      <c r="D20" s="232" t="s">
        <v>4976</v>
      </c>
      <c r="E20" s="232" t="s">
        <v>4975</v>
      </c>
      <c r="F20" s="231">
        <v>10856.39</v>
      </c>
      <c r="G20" s="232">
        <f t="shared" si="0"/>
        <v>1718.4579731</v>
      </c>
      <c r="H20" s="232" t="s">
        <v>4924</v>
      </c>
      <c r="I20" s="232" t="s">
        <v>4923</v>
      </c>
      <c r="J20" s="232" t="s">
        <v>4987</v>
      </c>
    </row>
    <row r="21" spans="1:11" ht="12.75">
      <c r="A21" s="135">
        <v>16</v>
      </c>
      <c r="B21" s="232" t="s">
        <v>4988</v>
      </c>
      <c r="C21" s="232" t="s">
        <v>4988</v>
      </c>
      <c r="D21" s="232" t="s">
        <v>4976</v>
      </c>
      <c r="E21" s="232" t="s">
        <v>4975</v>
      </c>
      <c r="F21" s="231">
        <v>10796.01</v>
      </c>
      <c r="G21" s="232">
        <f t="shared" si="0"/>
        <v>1708.9004229</v>
      </c>
      <c r="H21" s="232" t="s">
        <v>4924</v>
      </c>
      <c r="I21" s="232" t="s">
        <v>4923</v>
      </c>
      <c r="J21" s="232" t="s">
        <v>4987</v>
      </c>
      <c r="K21" s="286"/>
    </row>
    <row r="22" spans="1:10" ht="12.75">
      <c r="A22" s="135">
        <v>17</v>
      </c>
      <c r="B22" s="232" t="s">
        <v>4986</v>
      </c>
      <c r="C22" s="232" t="s">
        <v>4985</v>
      </c>
      <c r="D22" s="232" t="s">
        <v>4976</v>
      </c>
      <c r="E22" s="232" t="s">
        <v>4975</v>
      </c>
      <c r="F22" s="231">
        <v>8797.5</v>
      </c>
      <c r="G22" s="232">
        <f t="shared" si="0"/>
        <v>1392.556275</v>
      </c>
      <c r="H22" s="232" t="s">
        <v>4924</v>
      </c>
      <c r="I22" s="232" t="s">
        <v>4923</v>
      </c>
      <c r="J22" s="232" t="s">
        <v>4939</v>
      </c>
    </row>
    <row r="23" spans="1:10" ht="12.75">
      <c r="A23" s="135">
        <v>18</v>
      </c>
      <c r="B23" s="232" t="s">
        <v>4633</v>
      </c>
      <c r="C23" s="232" t="s">
        <v>4633</v>
      </c>
      <c r="D23" s="232" t="s">
        <v>4976</v>
      </c>
      <c r="E23" s="232" t="s">
        <v>4975</v>
      </c>
      <c r="F23" s="231">
        <v>6525.12</v>
      </c>
      <c r="G23" s="232">
        <f t="shared" si="0"/>
        <v>1032.8612448</v>
      </c>
      <c r="H23" s="232" t="s">
        <v>4924</v>
      </c>
      <c r="I23" s="232" t="s">
        <v>4923</v>
      </c>
      <c r="J23" s="232" t="s">
        <v>4922</v>
      </c>
    </row>
    <row r="24" spans="1:10" ht="12.75">
      <c r="A24" s="135">
        <v>19</v>
      </c>
      <c r="B24" s="232" t="s">
        <v>4984</v>
      </c>
      <c r="C24" s="232" t="s">
        <v>4983</v>
      </c>
      <c r="D24" s="232" t="s">
        <v>4976</v>
      </c>
      <c r="E24" s="232" t="s">
        <v>4975</v>
      </c>
      <c r="F24" s="231">
        <v>5412.04</v>
      </c>
      <c r="G24" s="232">
        <f t="shared" si="0"/>
        <v>856.6718116</v>
      </c>
      <c r="H24" s="232" t="s">
        <v>4924</v>
      </c>
      <c r="I24" s="232" t="s">
        <v>4923</v>
      </c>
      <c r="J24" s="232" t="s">
        <v>4939</v>
      </c>
    </row>
    <row r="25" spans="1:10" ht="12.75">
      <c r="A25" s="135">
        <v>20</v>
      </c>
      <c r="B25" s="232" t="s">
        <v>4982</v>
      </c>
      <c r="C25" s="232" t="s">
        <v>4981</v>
      </c>
      <c r="D25" s="232" t="s">
        <v>4976</v>
      </c>
      <c r="E25" s="232" t="s">
        <v>4975</v>
      </c>
      <c r="F25" s="231">
        <v>5199.9</v>
      </c>
      <c r="G25" s="232">
        <f t="shared" si="0"/>
        <v>823.0921709999998</v>
      </c>
      <c r="H25" s="232" t="s">
        <v>4924</v>
      </c>
      <c r="I25" s="232" t="s">
        <v>4923</v>
      </c>
      <c r="J25" s="232" t="s">
        <v>4939</v>
      </c>
    </row>
    <row r="26" spans="1:10" ht="12.75">
      <c r="A26" s="135">
        <v>21</v>
      </c>
      <c r="B26" s="232" t="s">
        <v>4980</v>
      </c>
      <c r="C26" s="232" t="s">
        <v>4979</v>
      </c>
      <c r="D26" s="232" t="s">
        <v>4976</v>
      </c>
      <c r="E26" s="232" t="s">
        <v>4975</v>
      </c>
      <c r="F26" s="231">
        <v>4269.3</v>
      </c>
      <c r="G26" s="232">
        <f t="shared" si="0"/>
        <v>675.787497</v>
      </c>
      <c r="H26" s="232" t="s">
        <v>4924</v>
      </c>
      <c r="I26" s="232" t="s">
        <v>4923</v>
      </c>
      <c r="J26" s="232" t="s">
        <v>4939</v>
      </c>
    </row>
    <row r="27" spans="1:10" ht="12.75">
      <c r="A27" s="135">
        <v>22</v>
      </c>
      <c r="B27" s="232" t="s">
        <v>4630</v>
      </c>
      <c r="C27" s="232" t="s">
        <v>4978</v>
      </c>
      <c r="D27" s="232" t="s">
        <v>4976</v>
      </c>
      <c r="E27" s="232" t="s">
        <v>4975</v>
      </c>
      <c r="F27" s="231">
        <v>3984.54</v>
      </c>
      <c r="G27" s="232">
        <f t="shared" si="0"/>
        <v>630.7128366</v>
      </c>
      <c r="H27" s="232" t="s">
        <v>4924</v>
      </c>
      <c r="I27" s="232" t="s">
        <v>4923</v>
      </c>
      <c r="J27" s="232" t="s">
        <v>4922</v>
      </c>
    </row>
    <row r="28" spans="1:10" ht="12.75">
      <c r="A28" s="135">
        <v>23</v>
      </c>
      <c r="B28" s="232" t="s">
        <v>4627</v>
      </c>
      <c r="C28" s="232" t="s">
        <v>4977</v>
      </c>
      <c r="D28" s="232" t="s">
        <v>4976</v>
      </c>
      <c r="E28" s="232" t="s">
        <v>4975</v>
      </c>
      <c r="F28" s="231">
        <v>2935.99</v>
      </c>
      <c r="G28" s="232">
        <f t="shared" si="0"/>
        <v>464.7378570999999</v>
      </c>
      <c r="H28" s="232" t="s">
        <v>4924</v>
      </c>
      <c r="I28" s="232" t="s">
        <v>4923</v>
      </c>
      <c r="J28" s="232" t="s">
        <v>4922</v>
      </c>
    </row>
    <row r="29" spans="1:11" ht="12.75">
      <c r="A29" s="135">
        <v>24</v>
      </c>
      <c r="B29" s="232" t="s">
        <v>4974</v>
      </c>
      <c r="C29" s="232" t="s">
        <v>4973</v>
      </c>
      <c r="D29" s="232" t="s">
        <v>4956</v>
      </c>
      <c r="E29" s="232" t="s">
        <v>4955</v>
      </c>
      <c r="F29" s="231">
        <v>2856.12</v>
      </c>
      <c r="G29" s="232">
        <f t="shared" si="0"/>
        <v>452.09523479999996</v>
      </c>
      <c r="H29" s="232" t="s">
        <v>4924</v>
      </c>
      <c r="I29" s="232" t="s">
        <v>4923</v>
      </c>
      <c r="J29" s="232" t="s">
        <v>4972</v>
      </c>
      <c r="K29" s="285"/>
    </row>
    <row r="30" spans="1:10" ht="12.75">
      <c r="A30" s="135">
        <v>25</v>
      </c>
      <c r="B30" s="232" t="s">
        <v>4971</v>
      </c>
      <c r="C30" s="232" t="s">
        <v>4970</v>
      </c>
      <c r="D30" s="232" t="s">
        <v>4966</v>
      </c>
      <c r="E30" s="232" t="s">
        <v>4965</v>
      </c>
      <c r="F30" s="284">
        <v>2601.42</v>
      </c>
      <c r="G30" s="232">
        <f t="shared" si="0"/>
        <v>411.77877179999996</v>
      </c>
      <c r="H30" s="232" t="s">
        <v>4924</v>
      </c>
      <c r="I30" s="232" t="s">
        <v>4923</v>
      </c>
      <c r="J30" s="232" t="s">
        <v>4939</v>
      </c>
    </row>
    <row r="31" spans="1:10" ht="12.75">
      <c r="A31" s="135">
        <v>26</v>
      </c>
      <c r="B31" s="232" t="s">
        <v>4969</v>
      </c>
      <c r="C31" s="232" t="s">
        <v>4968</v>
      </c>
      <c r="D31" s="232" t="s">
        <v>4966</v>
      </c>
      <c r="E31" s="232" t="s">
        <v>4965</v>
      </c>
      <c r="F31" s="231">
        <v>2168.8</v>
      </c>
      <c r="G31" s="232">
        <f t="shared" si="0"/>
        <v>343.299352</v>
      </c>
      <c r="H31" s="232" t="s">
        <v>4924</v>
      </c>
      <c r="I31" s="232" t="s">
        <v>4923</v>
      </c>
      <c r="J31" s="232" t="s">
        <v>4939</v>
      </c>
    </row>
    <row r="32" spans="1:10" ht="12.75">
      <c r="A32" s="135">
        <v>27</v>
      </c>
      <c r="B32" s="232" t="s">
        <v>4619</v>
      </c>
      <c r="C32" s="232" t="s">
        <v>4967</v>
      </c>
      <c r="D32" s="232" t="s">
        <v>4966</v>
      </c>
      <c r="E32" s="232" t="s">
        <v>4965</v>
      </c>
      <c r="F32" s="231">
        <v>1538.26</v>
      </c>
      <c r="G32" s="232">
        <f t="shared" si="0"/>
        <v>243.49117539999997</v>
      </c>
      <c r="H32" s="232" t="s">
        <v>4924</v>
      </c>
      <c r="I32" s="232" t="s">
        <v>4923</v>
      </c>
      <c r="J32" s="232" t="s">
        <v>4922</v>
      </c>
    </row>
    <row r="33" spans="1:10" ht="12.75">
      <c r="A33" s="135">
        <v>28</v>
      </c>
      <c r="B33" s="232" t="s">
        <v>4964</v>
      </c>
      <c r="C33" s="232" t="s">
        <v>4963</v>
      </c>
      <c r="D33" s="232" t="s">
        <v>4956</v>
      </c>
      <c r="E33" s="232" t="s">
        <v>4955</v>
      </c>
      <c r="F33" s="231">
        <v>1197.72</v>
      </c>
      <c r="G33" s="232">
        <f t="shared" si="0"/>
        <v>189.5870988</v>
      </c>
      <c r="H33" s="232" t="s">
        <v>4924</v>
      </c>
      <c r="I33" s="232" t="s">
        <v>4923</v>
      </c>
      <c r="J33" s="232" t="s">
        <v>4939</v>
      </c>
    </row>
    <row r="34" spans="1:10" ht="12.75">
      <c r="A34" s="135">
        <v>29</v>
      </c>
      <c r="B34" s="232" t="s">
        <v>4962</v>
      </c>
      <c r="C34" s="232" t="s">
        <v>4961</v>
      </c>
      <c r="D34" s="232" t="s">
        <v>4956</v>
      </c>
      <c r="E34" s="232" t="s">
        <v>4955</v>
      </c>
      <c r="F34" s="231">
        <v>1053.68</v>
      </c>
      <c r="G34" s="232">
        <f t="shared" si="0"/>
        <v>166.7870072</v>
      </c>
      <c r="H34" s="232" t="s">
        <v>4924</v>
      </c>
      <c r="I34" s="232" t="s">
        <v>4923</v>
      </c>
      <c r="J34" s="232" t="s">
        <v>4939</v>
      </c>
    </row>
    <row r="35" spans="1:10" ht="12.75">
      <c r="A35" s="135">
        <v>30</v>
      </c>
      <c r="B35" s="232" t="s">
        <v>4960</v>
      </c>
      <c r="C35" s="232" t="s">
        <v>4959</v>
      </c>
      <c r="D35" s="232" t="s">
        <v>4956</v>
      </c>
      <c r="E35" s="232" t="s">
        <v>4955</v>
      </c>
      <c r="F35" s="231">
        <v>552.2</v>
      </c>
      <c r="G35" s="232">
        <f t="shared" si="0"/>
        <v>87.407738</v>
      </c>
      <c r="H35" s="232" t="s">
        <v>4924</v>
      </c>
      <c r="I35" s="232" t="s">
        <v>4923</v>
      </c>
      <c r="J35" s="232" t="s">
        <v>4939</v>
      </c>
    </row>
    <row r="36" spans="1:10" ht="12.75">
      <c r="A36" s="135">
        <v>31</v>
      </c>
      <c r="B36" s="232" t="s">
        <v>4613</v>
      </c>
      <c r="C36" s="232" t="s">
        <v>4958</v>
      </c>
      <c r="D36" s="232" t="s">
        <v>4956</v>
      </c>
      <c r="E36" s="232" t="s">
        <v>4955</v>
      </c>
      <c r="F36" s="231">
        <v>450.59</v>
      </c>
      <c r="G36" s="232">
        <f t="shared" si="0"/>
        <v>71.3238911</v>
      </c>
      <c r="H36" s="232" t="s">
        <v>4924</v>
      </c>
      <c r="I36" s="232" t="s">
        <v>4923</v>
      </c>
      <c r="J36" s="283" t="s">
        <v>4932</v>
      </c>
    </row>
    <row r="37" spans="1:10" ht="12.75">
      <c r="A37" s="135">
        <v>32</v>
      </c>
      <c r="B37" s="232" t="s">
        <v>4610</v>
      </c>
      <c r="C37" s="232" t="s">
        <v>4957</v>
      </c>
      <c r="D37" s="232" t="s">
        <v>4956</v>
      </c>
      <c r="E37" s="232" t="s">
        <v>4955</v>
      </c>
      <c r="F37" s="231">
        <v>253.99</v>
      </c>
      <c r="G37" s="232">
        <f t="shared" si="0"/>
        <v>40.2040771</v>
      </c>
      <c r="H37" s="232" t="s">
        <v>4924</v>
      </c>
      <c r="I37" s="232" t="s">
        <v>4923</v>
      </c>
      <c r="J37" s="232" t="s">
        <v>4922</v>
      </c>
    </row>
    <row r="38" spans="1:10" ht="12.75">
      <c r="A38" s="135">
        <v>33</v>
      </c>
      <c r="B38" s="232" t="s">
        <v>4954</v>
      </c>
      <c r="C38" s="232" t="s">
        <v>4953</v>
      </c>
      <c r="D38" s="232" t="s">
        <v>4927</v>
      </c>
      <c r="E38" s="232" t="s">
        <v>4926</v>
      </c>
      <c r="F38" s="231">
        <v>241.69</v>
      </c>
      <c r="G38" s="232">
        <f t="shared" si="0"/>
        <v>38.2571101</v>
      </c>
      <c r="H38" s="232" t="s">
        <v>4924</v>
      </c>
      <c r="I38" s="232" t="s">
        <v>4923</v>
      </c>
      <c r="J38" s="232" t="s">
        <v>4939</v>
      </c>
    </row>
    <row r="39" spans="1:10" ht="12.75">
      <c r="A39" s="135">
        <v>34</v>
      </c>
      <c r="B39" s="232" t="s">
        <v>4609</v>
      </c>
      <c r="C39" s="232" t="s">
        <v>4952</v>
      </c>
      <c r="D39" s="232" t="s">
        <v>4927</v>
      </c>
      <c r="E39" s="232" t="s">
        <v>4926</v>
      </c>
      <c r="F39" s="231">
        <v>235.38</v>
      </c>
      <c r="G39" s="232">
        <f t="shared" si="0"/>
        <v>37.258300199999994</v>
      </c>
      <c r="H39" s="232" t="s">
        <v>4924</v>
      </c>
      <c r="I39" s="232" t="s">
        <v>4923</v>
      </c>
      <c r="J39" s="232" t="s">
        <v>4922</v>
      </c>
    </row>
    <row r="40" spans="1:10" ht="12.75">
      <c r="A40" s="135">
        <v>35</v>
      </c>
      <c r="B40" s="232" t="s">
        <v>4951</v>
      </c>
      <c r="C40" s="232" t="s">
        <v>4950</v>
      </c>
      <c r="D40" s="232" t="s">
        <v>4927</v>
      </c>
      <c r="E40" s="232" t="s">
        <v>4926</v>
      </c>
      <c r="F40" s="231">
        <v>170.34</v>
      </c>
      <c r="G40" s="232">
        <f t="shared" si="0"/>
        <v>26.963118599999998</v>
      </c>
      <c r="H40" s="232" t="s">
        <v>4924</v>
      </c>
      <c r="I40" s="232" t="s">
        <v>4923</v>
      </c>
      <c r="J40" s="283" t="s">
        <v>4932</v>
      </c>
    </row>
    <row r="41" spans="1:10" ht="12.75">
      <c r="A41" s="135">
        <v>36</v>
      </c>
      <c r="B41" s="232" t="s">
        <v>4949</v>
      </c>
      <c r="C41" s="232" t="s">
        <v>4948</v>
      </c>
      <c r="D41" s="232" t="s">
        <v>4927</v>
      </c>
      <c r="E41" s="232" t="s">
        <v>4926</v>
      </c>
      <c r="F41" s="231">
        <v>163.08</v>
      </c>
      <c r="G41" s="232">
        <f t="shared" si="0"/>
        <v>25.8139332</v>
      </c>
      <c r="H41" s="232" t="s">
        <v>4924</v>
      </c>
      <c r="I41" s="232" t="s">
        <v>4923</v>
      </c>
      <c r="J41" s="232" t="s">
        <v>4922</v>
      </c>
    </row>
    <row r="42" spans="1:10" ht="12.75">
      <c r="A42" s="135">
        <v>37</v>
      </c>
      <c r="B42" s="232" t="s">
        <v>4947</v>
      </c>
      <c r="C42" s="232" t="s">
        <v>4946</v>
      </c>
      <c r="D42" s="232" t="s">
        <v>4927</v>
      </c>
      <c r="E42" s="232" t="s">
        <v>4926</v>
      </c>
      <c r="F42" s="231">
        <v>125.91</v>
      </c>
      <c r="G42" s="232">
        <f t="shared" si="0"/>
        <v>19.9302939</v>
      </c>
      <c r="H42" s="232" t="s">
        <v>4924</v>
      </c>
      <c r="I42" s="232" t="s">
        <v>4923</v>
      </c>
      <c r="J42" s="232" t="s">
        <v>4939</v>
      </c>
    </row>
    <row r="43" spans="1:10" ht="12.75">
      <c r="A43" s="135">
        <v>38</v>
      </c>
      <c r="B43" s="232" t="s">
        <v>4945</v>
      </c>
      <c r="C43" s="232" t="s">
        <v>4944</v>
      </c>
      <c r="D43" s="232" t="s">
        <v>4927</v>
      </c>
      <c r="E43" s="232" t="s">
        <v>4926</v>
      </c>
      <c r="F43" s="231">
        <v>115.67</v>
      </c>
      <c r="G43" s="232">
        <f t="shared" si="0"/>
        <v>18.309404299999997</v>
      </c>
      <c r="H43" s="232" t="s">
        <v>4924</v>
      </c>
      <c r="I43" s="232" t="s">
        <v>4923</v>
      </c>
      <c r="J43" s="283" t="s">
        <v>4932</v>
      </c>
    </row>
    <row r="44" spans="1:10" ht="12.75">
      <c r="A44" s="135">
        <v>39</v>
      </c>
      <c r="B44" s="232" t="s">
        <v>4943</v>
      </c>
      <c r="C44" s="232" t="s">
        <v>4942</v>
      </c>
      <c r="D44" s="232" t="s">
        <v>4927</v>
      </c>
      <c r="E44" s="232" t="s">
        <v>4926</v>
      </c>
      <c r="F44" s="231">
        <v>97.9</v>
      </c>
      <c r="G44" s="232">
        <f t="shared" si="0"/>
        <v>15.496590999999999</v>
      </c>
      <c r="H44" s="232" t="s">
        <v>4924</v>
      </c>
      <c r="I44" s="232" t="s">
        <v>4923</v>
      </c>
      <c r="J44" s="232" t="s">
        <v>4939</v>
      </c>
    </row>
    <row r="45" spans="1:10" ht="12.75">
      <c r="A45" s="135">
        <v>40</v>
      </c>
      <c r="B45" s="232" t="s">
        <v>4941</v>
      </c>
      <c r="C45" s="232" t="s">
        <v>4940</v>
      </c>
      <c r="D45" s="232" t="s">
        <v>4927</v>
      </c>
      <c r="E45" s="232" t="s">
        <v>4926</v>
      </c>
      <c r="F45" s="231">
        <v>57.51</v>
      </c>
      <c r="G45" s="232">
        <f t="shared" si="0"/>
        <v>9.1032579</v>
      </c>
      <c r="H45" s="232" t="s">
        <v>4924</v>
      </c>
      <c r="I45" s="232" t="s">
        <v>4923</v>
      </c>
      <c r="J45" s="232" t="s">
        <v>4939</v>
      </c>
    </row>
    <row r="46" spans="1:10" ht="12.75">
      <c r="A46" s="135">
        <v>41</v>
      </c>
      <c r="B46" s="232" t="s">
        <v>4938</v>
      </c>
      <c r="C46" s="232" t="s">
        <v>4937</v>
      </c>
      <c r="D46" s="232" t="s">
        <v>4927</v>
      </c>
      <c r="E46" s="232" t="s">
        <v>4926</v>
      </c>
      <c r="F46" s="231">
        <v>54.6</v>
      </c>
      <c r="G46" s="232">
        <f t="shared" si="0"/>
        <v>8.642634000000001</v>
      </c>
      <c r="H46" s="232" t="s">
        <v>4924</v>
      </c>
      <c r="I46" s="232" t="s">
        <v>4923</v>
      </c>
      <c r="J46" s="232" t="s">
        <v>4922</v>
      </c>
    </row>
    <row r="47" spans="1:10" ht="12.75">
      <c r="A47" s="135">
        <v>42</v>
      </c>
      <c r="B47" s="232" t="s">
        <v>4936</v>
      </c>
      <c r="C47" s="232" t="s">
        <v>4935</v>
      </c>
      <c r="D47" s="232" t="s">
        <v>4927</v>
      </c>
      <c r="E47" s="232" t="s">
        <v>4926</v>
      </c>
      <c r="F47" s="231">
        <v>44.72</v>
      </c>
      <c r="G47" s="232">
        <f t="shared" si="0"/>
        <v>7.0787287999999995</v>
      </c>
      <c r="H47" s="232" t="s">
        <v>4924</v>
      </c>
      <c r="I47" s="232" t="s">
        <v>4923</v>
      </c>
      <c r="J47" s="232" t="s">
        <v>4922</v>
      </c>
    </row>
    <row r="48" spans="1:10" ht="12.75">
      <c r="A48" s="135">
        <v>43</v>
      </c>
      <c r="B48" s="232" t="s">
        <v>4934</v>
      </c>
      <c r="C48" s="232" t="s">
        <v>4933</v>
      </c>
      <c r="D48" s="232" t="s">
        <v>4927</v>
      </c>
      <c r="E48" s="232" t="s">
        <v>4926</v>
      </c>
      <c r="F48" s="231">
        <v>9.11</v>
      </c>
      <c r="G48" s="232">
        <f t="shared" si="0"/>
        <v>1.4420218999999999</v>
      </c>
      <c r="H48" s="232" t="s">
        <v>4924</v>
      </c>
      <c r="I48" s="232" t="s">
        <v>4923</v>
      </c>
      <c r="J48" s="283" t="s">
        <v>4932</v>
      </c>
    </row>
    <row r="49" spans="1:10" ht="12.75">
      <c r="A49" s="135">
        <v>44</v>
      </c>
      <c r="B49" s="232" t="s">
        <v>4931</v>
      </c>
      <c r="C49" s="232" t="s">
        <v>4930</v>
      </c>
      <c r="D49" s="232" t="s">
        <v>4927</v>
      </c>
      <c r="E49" s="232" t="s">
        <v>4926</v>
      </c>
      <c r="F49" s="282" t="s">
        <v>4925</v>
      </c>
      <c r="G49" s="282" t="s">
        <v>4925</v>
      </c>
      <c r="H49" s="232" t="s">
        <v>4924</v>
      </c>
      <c r="I49" s="232" t="s">
        <v>4923</v>
      </c>
      <c r="J49" s="232" t="s">
        <v>4922</v>
      </c>
    </row>
    <row r="50" spans="1:10" ht="12.75">
      <c r="A50" s="135">
        <v>45</v>
      </c>
      <c r="B50" s="232" t="s">
        <v>4929</v>
      </c>
      <c r="C50" s="232" t="s">
        <v>4928</v>
      </c>
      <c r="D50" s="232" t="s">
        <v>4927</v>
      </c>
      <c r="E50" s="232" t="s">
        <v>4926</v>
      </c>
      <c r="F50" s="231" t="s">
        <v>4925</v>
      </c>
      <c r="G50" s="231" t="s">
        <v>4925</v>
      </c>
      <c r="H50" s="232" t="s">
        <v>4924</v>
      </c>
      <c r="I50" s="232" t="s">
        <v>4923</v>
      </c>
      <c r="J50" s="232" t="s">
        <v>4922</v>
      </c>
    </row>
    <row r="52" ht="12.75">
      <c r="A52" s="135" t="s">
        <v>4921</v>
      </c>
    </row>
    <row r="53" ht="12.75">
      <c r="A53" s="135" t="s">
        <v>4547</v>
      </c>
    </row>
  </sheetData>
  <sheetProtection/>
  <mergeCells count="1">
    <mergeCell ref="D1:G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B1"/>
    </sheetView>
  </sheetViews>
  <sheetFormatPr defaultColWidth="10.75390625" defaultRowHeight="12.75"/>
  <cols>
    <col min="1" max="1" width="10.75390625" style="91" customWidth="1"/>
    <col min="2" max="2" width="32.00390625" style="91" customWidth="1"/>
    <col min="3" max="3" width="22.875" style="91" customWidth="1"/>
    <col min="4" max="4" width="27.00390625" style="91" customWidth="1"/>
    <col min="5" max="5" width="14.00390625" style="91" customWidth="1"/>
    <col min="6" max="6" width="16.125" style="91" customWidth="1"/>
    <col min="7" max="7" width="20.625" style="91" customWidth="1"/>
    <col min="8" max="16384" width="10.75390625" style="91" customWidth="1"/>
  </cols>
  <sheetData>
    <row r="1" spans="1:5" s="54" customFormat="1" ht="12.75">
      <c r="A1" s="464" t="s">
        <v>18</v>
      </c>
      <c r="B1" s="464"/>
      <c r="D1" s="22"/>
      <c r="E1" s="84"/>
    </row>
    <row r="2" spans="4:5" s="54" customFormat="1" ht="12.75">
      <c r="D2" s="22"/>
      <c r="E2" s="85"/>
    </row>
    <row r="4" spans="1:11" s="88" customFormat="1" ht="12.75" customHeight="1">
      <c r="A4" s="467" t="s">
        <v>0</v>
      </c>
      <c r="B4" s="468" t="s">
        <v>264</v>
      </c>
      <c r="C4" s="469" t="s">
        <v>47</v>
      </c>
      <c r="D4" s="458" t="s">
        <v>174</v>
      </c>
      <c r="E4" s="455" t="s">
        <v>19</v>
      </c>
      <c r="F4" s="455" t="s">
        <v>141</v>
      </c>
      <c r="G4" s="448" t="s">
        <v>48</v>
      </c>
      <c r="H4" s="448" t="s">
        <v>20</v>
      </c>
      <c r="I4" s="86"/>
      <c r="J4" s="86"/>
      <c r="K4" s="87" t="s">
        <v>213</v>
      </c>
    </row>
    <row r="5" spans="1:11" s="88" customFormat="1" ht="12.75">
      <c r="A5" s="467"/>
      <c r="B5" s="468"/>
      <c r="C5" s="469"/>
      <c r="D5" s="459"/>
      <c r="E5" s="456"/>
      <c r="F5" s="465"/>
      <c r="G5" s="448"/>
      <c r="H5" s="448"/>
      <c r="I5" s="86"/>
      <c r="J5" s="86"/>
      <c r="K5" s="87"/>
    </row>
    <row r="6" spans="1:11" s="88" customFormat="1" ht="63.75" customHeight="1">
      <c r="A6" s="467"/>
      <c r="B6" s="468"/>
      <c r="C6" s="469"/>
      <c r="D6" s="460"/>
      <c r="E6" s="457"/>
      <c r="F6" s="466"/>
      <c r="G6" s="448"/>
      <c r="H6" s="448"/>
      <c r="I6" s="86"/>
      <c r="J6" s="86"/>
      <c r="K6" s="87"/>
    </row>
    <row r="7" spans="1:11" ht="12.75">
      <c r="A7" s="452">
        <v>1</v>
      </c>
      <c r="B7" s="449" t="s">
        <v>265</v>
      </c>
      <c r="C7" s="461">
        <f>K7*0.72888</f>
        <v>2697652.171992458</v>
      </c>
      <c r="D7" s="330" t="s">
        <v>5138</v>
      </c>
      <c r="E7" s="124">
        <f>'London - LSE'!A91</f>
        <v>86</v>
      </c>
      <c r="F7" s="205">
        <f>'London - LSE'!E3</f>
        <v>14</v>
      </c>
      <c r="G7" s="125">
        <f>'London - LSE'!H1</f>
        <v>1269863143598.398</v>
      </c>
      <c r="H7" s="331">
        <f>G7/G22</f>
        <v>0.5875560162883957</v>
      </c>
      <c r="I7" s="89"/>
      <c r="J7" s="89"/>
      <c r="K7" s="90">
        <v>3701092.322457</v>
      </c>
    </row>
    <row r="8" spans="1:11" ht="12.75">
      <c r="A8" s="470"/>
      <c r="B8" s="471"/>
      <c r="C8" s="472"/>
      <c r="D8" s="330" t="s">
        <v>5139</v>
      </c>
      <c r="E8" s="124">
        <f>'Italian Borsa'!A14</f>
        <v>9</v>
      </c>
      <c r="F8" s="205">
        <f>'Italian Borsa'!E3</f>
        <v>2</v>
      </c>
      <c r="G8" s="125">
        <f>'Italian Borsa'!H1</f>
        <v>108798405026</v>
      </c>
      <c r="H8" s="331">
        <f>G8/G22</f>
        <v>0.050340194341308216</v>
      </c>
      <c r="I8" s="89"/>
      <c r="J8" s="89"/>
      <c r="K8" s="90"/>
    </row>
    <row r="9" spans="1:11" ht="12.75">
      <c r="A9" s="452">
        <v>2</v>
      </c>
      <c r="B9" s="449" t="s">
        <v>266</v>
      </c>
      <c r="C9" s="461">
        <f>K10*0.72888</f>
        <v>2252982.6695915335</v>
      </c>
      <c r="D9" s="330" t="s">
        <v>5140</v>
      </c>
      <c r="E9" s="124">
        <f>'Euronext Amsterdam'!A12</f>
        <v>7</v>
      </c>
      <c r="F9" s="205">
        <f>'Euronext Amsterdam'!E3</f>
        <v>4</v>
      </c>
      <c r="G9" s="125">
        <f>'Euronext Amsterdam'!H1</f>
        <v>172100215066</v>
      </c>
      <c r="H9" s="331">
        <f>G9/G22</f>
        <v>0.07962946028972588</v>
      </c>
      <c r="I9" s="89"/>
      <c r="J9" s="89"/>
      <c r="K9" s="90"/>
    </row>
    <row r="10" spans="1:11" ht="12.75">
      <c r="A10" s="453"/>
      <c r="B10" s="450"/>
      <c r="C10" s="462"/>
      <c r="D10" s="330" t="s">
        <v>5141</v>
      </c>
      <c r="E10" s="124">
        <f>'Euronext Brussels'!A14</f>
        <v>9</v>
      </c>
      <c r="F10" s="205">
        <f>'Euronext Brussels'!E3</f>
        <v>5</v>
      </c>
      <c r="G10" s="125">
        <f>'Euronext Brussels'!H1</f>
        <v>107278666676</v>
      </c>
      <c r="H10" s="331">
        <f>G10/G22</f>
        <v>0.04963702296789831</v>
      </c>
      <c r="I10" s="89"/>
      <c r="J10" s="89"/>
      <c r="K10" s="90">
        <v>3091020.016452</v>
      </c>
    </row>
    <row r="11" spans="1:11" ht="12.75">
      <c r="A11" s="453"/>
      <c r="B11" s="450"/>
      <c r="C11" s="462"/>
      <c r="D11" s="330" t="s">
        <v>5007</v>
      </c>
      <c r="E11" s="124">
        <f>'Euronext Lisbon'!A7</f>
        <v>2</v>
      </c>
      <c r="F11" s="205">
        <f>'Euronext Lisbon'!E3</f>
        <v>0</v>
      </c>
      <c r="G11" s="125">
        <f>'Euronext Lisbon'!H1</f>
        <v>11723942016</v>
      </c>
      <c r="H11" s="331">
        <f>G11/G22</f>
        <v>0.005424578783031146</v>
      </c>
      <c r="I11" s="89"/>
      <c r="J11" s="89"/>
      <c r="K11" s="90"/>
    </row>
    <row r="12" spans="1:11" ht="12.75">
      <c r="A12" s="454"/>
      <c r="B12" s="451"/>
      <c r="C12" s="463"/>
      <c r="D12" s="330" t="s">
        <v>5008</v>
      </c>
      <c r="E12" s="124">
        <f>'Euronext Paris'!A36</f>
        <v>31</v>
      </c>
      <c r="F12" s="205">
        <f>'Euronext Paris'!E3</f>
        <v>9</v>
      </c>
      <c r="G12" s="125">
        <f>'Euronext Paris'!H1</f>
        <v>444278868095</v>
      </c>
      <c r="H12" s="331">
        <f>G12/G22</f>
        <v>0.20556445249628486</v>
      </c>
      <c r="I12" s="89"/>
      <c r="J12" s="89"/>
      <c r="K12" s="90"/>
    </row>
    <row r="13" spans="1:11" ht="12.75">
      <c r="A13" s="92">
        <v>3</v>
      </c>
      <c r="B13" s="332" t="s">
        <v>5009</v>
      </c>
      <c r="C13" s="333">
        <f>K14*0.72888</f>
        <v>1074812.5436511373</v>
      </c>
      <c r="D13" s="330" t="s">
        <v>5010</v>
      </c>
      <c r="E13" s="124">
        <v>71</v>
      </c>
      <c r="F13" s="205">
        <f>'Deutsche Borse-Frankfurt'!E3</f>
        <v>3</v>
      </c>
      <c r="G13" s="125">
        <f>'Deutsche Borse-Frankfurt'!H1</f>
        <v>17543549492.644375</v>
      </c>
      <c r="H13" s="331">
        <f>G13/G22</f>
        <v>0.008117266890861388</v>
      </c>
      <c r="I13" s="89"/>
      <c r="J13" s="89"/>
      <c r="K13" s="90"/>
    </row>
    <row r="14" spans="1:11" ht="12.75">
      <c r="A14" s="92">
        <v>4</v>
      </c>
      <c r="B14" s="332" t="s">
        <v>5011</v>
      </c>
      <c r="C14" s="333">
        <f>K15*0.72888</f>
        <v>905586.843214937</v>
      </c>
      <c r="D14" s="330" t="s">
        <v>5012</v>
      </c>
      <c r="E14" s="124">
        <f>'BME Spain'!A18</f>
        <v>13</v>
      </c>
      <c r="F14" s="205">
        <f>'BME Spain'!E3</f>
        <v>3</v>
      </c>
      <c r="G14" s="125">
        <f>'BME Spain'!H1</f>
        <v>7864530503</v>
      </c>
      <c r="H14" s="331">
        <f>G14/G22</f>
        <v>0.00363885843574229</v>
      </c>
      <c r="I14" s="89"/>
      <c r="J14" s="89"/>
      <c r="K14" s="90">
        <v>1474608.363038</v>
      </c>
    </row>
    <row r="15" spans="1:11" ht="12.75">
      <c r="A15" s="452">
        <v>5</v>
      </c>
      <c r="B15" s="449" t="s">
        <v>267</v>
      </c>
      <c r="C15" s="461">
        <f>K16*0.72888</f>
        <v>781223.6468210678</v>
      </c>
      <c r="D15" s="330" t="s">
        <v>5013</v>
      </c>
      <c r="E15" s="124">
        <f>'NASDAQ OMX Nordic-Copenhagen'!A8</f>
        <v>3</v>
      </c>
      <c r="F15" s="205">
        <f>'NASDAQ OMX Nordic-Copenhagen'!E3</f>
        <v>1</v>
      </c>
      <c r="G15" s="125">
        <f>'NASDAQ OMX Nordic-Copenhagen'!H1</f>
        <v>425536060.765714</v>
      </c>
      <c r="H15" s="331">
        <f>G15/G22</f>
        <v>0.00019689229812754684</v>
      </c>
      <c r="I15" s="89"/>
      <c r="J15" s="89"/>
      <c r="K15" s="90">
        <v>1242436.125583</v>
      </c>
    </row>
    <row r="16" spans="1:11" ht="12.75">
      <c r="A16" s="453"/>
      <c r="B16" s="450"/>
      <c r="C16" s="462"/>
      <c r="D16" s="330" t="s">
        <v>5014</v>
      </c>
      <c r="E16" s="124">
        <f>'NASDAQ OMX Nordic-Helsinki'!A9</f>
        <v>4</v>
      </c>
      <c r="F16" s="205">
        <f>'NASDAQ OMX Nordic-Helsinki'!E3</f>
        <v>0</v>
      </c>
      <c r="G16" s="125">
        <f>'NASDAQ OMX Nordic-Helsinki'!H1</f>
        <v>7427175836</v>
      </c>
      <c r="H16" s="331">
        <f>G16/G22</f>
        <v>0.0034364977584180516</v>
      </c>
      <c r="I16" s="89"/>
      <c r="J16" s="89"/>
      <c r="K16" s="90">
        <v>1071813.805868</v>
      </c>
    </row>
    <row r="17" spans="1:11" ht="12.75">
      <c r="A17" s="453"/>
      <c r="B17" s="450"/>
      <c r="C17" s="462"/>
      <c r="D17" s="330" t="s">
        <v>5015</v>
      </c>
      <c r="E17" s="124">
        <f>'NASDAQ OMX Nordic-Iceland'!A6</f>
        <v>1</v>
      </c>
      <c r="F17" s="205">
        <f>'NASDAQ OMX Nordic-Iceland'!E3</f>
        <v>0</v>
      </c>
      <c r="G17" s="125">
        <f>'NASDAQ OMX Nordic-Iceland'!H1</f>
        <v>73136644.381045</v>
      </c>
      <c r="H17" s="331">
        <f>G17/G22</f>
        <v>3.3839768981292684E-05</v>
      </c>
      <c r="I17" s="89"/>
      <c r="J17" s="89"/>
      <c r="K17" s="90"/>
    </row>
    <row r="18" spans="1:11" ht="12.75">
      <c r="A18" s="453"/>
      <c r="B18" s="450"/>
      <c r="C18" s="462"/>
      <c r="D18" s="330" t="s">
        <v>5016</v>
      </c>
      <c r="E18" s="124">
        <f>'NASDAQ OMX Nordic-Stockholm'!A15</f>
        <v>10</v>
      </c>
      <c r="F18" s="205">
        <f>'NASDAQ OMX Nordic-Stockholm'!E3</f>
        <v>0</v>
      </c>
      <c r="G18" s="125">
        <f>'NASDAQ OMX Nordic-Stockholm'!H1</f>
        <v>13885941897.603456</v>
      </c>
      <c r="H18" s="331">
        <f>G18/G22</f>
        <v>0.006424919681225329</v>
      </c>
      <c r="I18" s="89"/>
      <c r="J18" s="89"/>
      <c r="K18" s="90"/>
    </row>
    <row r="19" spans="1:11" ht="12.75">
      <c r="A19" s="453"/>
      <c r="B19" s="450"/>
      <c r="C19" s="462"/>
      <c r="D19" s="330" t="s">
        <v>5017</v>
      </c>
      <c r="E19" s="124">
        <v>0</v>
      </c>
      <c r="F19" s="205">
        <f>'NASDAQ OMX Nordic-Tallinn'!E3</f>
        <v>0</v>
      </c>
      <c r="G19" s="125">
        <f>'NASDAQ OMX Nordic-Tallinn'!H1</f>
        <v>0</v>
      </c>
      <c r="H19" s="331">
        <f>G19/G22</f>
        <v>0</v>
      </c>
      <c r="I19" s="89"/>
      <c r="J19" s="89"/>
      <c r="K19" s="90"/>
    </row>
    <row r="20" spans="1:11" ht="12.75">
      <c r="A20" s="453"/>
      <c r="B20" s="450"/>
      <c r="C20" s="462"/>
      <c r="D20" s="330" t="s">
        <v>5018</v>
      </c>
      <c r="E20" s="124">
        <v>0</v>
      </c>
      <c r="F20" s="205">
        <f>'NASDAQ OMX Nordic-Riga'!E3</f>
        <v>0</v>
      </c>
      <c r="G20" s="125">
        <f>'NASDAQ OMX Nordic-Riga'!H1</f>
        <v>0</v>
      </c>
      <c r="H20" s="331">
        <f>G20/G22</f>
        <v>0</v>
      </c>
      <c r="I20" s="89"/>
      <c r="J20" s="89"/>
      <c r="K20" s="90"/>
    </row>
    <row r="21" spans="1:11" ht="15.75" customHeight="1">
      <c r="A21" s="454"/>
      <c r="B21" s="451"/>
      <c r="C21" s="463"/>
      <c r="D21" s="330" t="s">
        <v>5019</v>
      </c>
      <c r="E21" s="124">
        <v>0</v>
      </c>
      <c r="F21" s="205">
        <f>'NASDAQ OMX Nordic-Vilnius'!E3</f>
        <v>0</v>
      </c>
      <c r="G21" s="125">
        <f>'NASDAQ OMX Nordic-Vilnius'!H1</f>
        <v>0</v>
      </c>
      <c r="H21" s="331">
        <f>G21/G22</f>
        <v>0</v>
      </c>
      <c r="I21" s="89"/>
      <c r="J21" s="89"/>
      <c r="K21" s="90"/>
    </row>
    <row r="22" spans="6:12" ht="38.25">
      <c r="F22" s="46" t="s">
        <v>212</v>
      </c>
      <c r="G22" s="93">
        <f>SUM(G7:G21)</f>
        <v>2161263110911.7925</v>
      </c>
      <c r="H22" s="51"/>
      <c r="I22" s="51"/>
      <c r="J22" s="51"/>
      <c r="K22" s="51"/>
      <c r="L22" s="90"/>
    </row>
    <row r="23" ht="12.75">
      <c r="J23" s="90">
        <v>295193.382964</v>
      </c>
    </row>
    <row r="24" ht="27.75" customHeight="1"/>
    <row r="27" ht="12.75">
      <c r="G27" s="366"/>
    </row>
  </sheetData>
  <sheetProtection/>
  <mergeCells count="18">
    <mergeCell ref="A1:B1"/>
    <mergeCell ref="F4:F6"/>
    <mergeCell ref="A4:A6"/>
    <mergeCell ref="B4:B6"/>
    <mergeCell ref="C4:C6"/>
    <mergeCell ref="A7:A8"/>
    <mergeCell ref="B7:B8"/>
    <mergeCell ref="C7:C8"/>
    <mergeCell ref="G4:G6"/>
    <mergeCell ref="H4:H6"/>
    <mergeCell ref="B9:B12"/>
    <mergeCell ref="B15:B21"/>
    <mergeCell ref="A15:A21"/>
    <mergeCell ref="A9:A12"/>
    <mergeCell ref="E4:E6"/>
    <mergeCell ref="D4:D6"/>
    <mergeCell ref="C15:C21"/>
    <mergeCell ref="C9:C12"/>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selection activeCell="C3" sqref="C3:C5"/>
    </sheetView>
  </sheetViews>
  <sheetFormatPr defaultColWidth="11.00390625" defaultRowHeight="12.75"/>
  <cols>
    <col min="1" max="1" width="12.625" style="0" customWidth="1"/>
    <col min="2" max="2" width="16.875" style="0" customWidth="1"/>
    <col min="3" max="3" width="43.25390625" style="0" customWidth="1"/>
    <col min="4" max="4" width="17.375" style="0" customWidth="1"/>
    <col min="5" max="5" width="11.625" style="0" customWidth="1"/>
    <col min="6" max="6" width="15.75390625" style="0" customWidth="1"/>
    <col min="7" max="7" width="16.375" style="0" customWidth="1"/>
    <col min="8" max="8" width="11.00390625" style="0" customWidth="1"/>
    <col min="9" max="9" width="10.75390625" style="51" customWidth="1"/>
    <col min="10" max="10" width="11.00390625" style="0" customWidth="1"/>
    <col min="11" max="11" width="15.375" style="0" customWidth="1"/>
  </cols>
  <sheetData>
    <row r="1" ht="12.75">
      <c r="A1" s="13" t="s">
        <v>5137</v>
      </c>
    </row>
    <row r="3" spans="1:11" ht="12.75" customHeight="1">
      <c r="A3" s="467" t="s">
        <v>0</v>
      </c>
      <c r="B3" s="467" t="s">
        <v>5136</v>
      </c>
      <c r="C3" s="479" t="s">
        <v>264</v>
      </c>
      <c r="D3" s="482" t="s">
        <v>5135</v>
      </c>
      <c r="E3" s="477" t="s">
        <v>19</v>
      </c>
      <c r="F3" s="477" t="s">
        <v>141</v>
      </c>
      <c r="G3" s="476" t="s">
        <v>5065</v>
      </c>
      <c r="H3" s="476" t="s">
        <v>5064</v>
      </c>
      <c r="I3"/>
      <c r="J3" s="473" t="s">
        <v>5063</v>
      </c>
      <c r="K3" s="475" t="s">
        <v>5129</v>
      </c>
    </row>
    <row r="4" spans="1:11" ht="12.75">
      <c r="A4" s="467"/>
      <c r="B4" s="467"/>
      <c r="C4" s="480"/>
      <c r="D4" s="482"/>
      <c r="E4" s="484"/>
      <c r="F4" s="465"/>
      <c r="G4" s="476"/>
      <c r="H4" s="476"/>
      <c r="I4"/>
      <c r="J4" s="474"/>
      <c r="K4" s="475"/>
    </row>
    <row r="5" spans="1:11" ht="72.75" customHeight="1">
      <c r="A5" s="467"/>
      <c r="B5" s="478"/>
      <c r="C5" s="481"/>
      <c r="D5" s="483"/>
      <c r="E5" s="484"/>
      <c r="F5" s="466"/>
      <c r="G5" s="477"/>
      <c r="H5" s="477"/>
      <c r="I5"/>
      <c r="J5" s="474"/>
      <c r="K5" s="475"/>
    </row>
    <row r="6" spans="1:11" ht="15" customHeight="1">
      <c r="A6" s="329">
        <v>1</v>
      </c>
      <c r="B6" s="328" t="s">
        <v>605</v>
      </c>
      <c r="C6" s="327" t="s">
        <v>5062</v>
      </c>
      <c r="D6" s="326">
        <v>1595372294633</v>
      </c>
      <c r="E6" s="325">
        <v>473</v>
      </c>
      <c r="F6" s="324">
        <v>95</v>
      </c>
      <c r="G6" s="323">
        <v>673476999990.7286</v>
      </c>
      <c r="H6" s="322">
        <f>G6/G20</f>
        <v>0.16883083265529783</v>
      </c>
      <c r="I6" s="321"/>
      <c r="J6" s="301">
        <f aca="true" t="shared" si="0" ref="J6:J19">F6/E6</f>
        <v>0.20084566596194503</v>
      </c>
      <c r="K6" s="300">
        <f aca="true" t="shared" si="1" ref="K6:K19">G6/D6</f>
        <v>0.42214409906476125</v>
      </c>
    </row>
    <row r="7" spans="1:11" ht="14.25">
      <c r="A7" s="320">
        <v>2</v>
      </c>
      <c r="B7" s="308" t="s">
        <v>5061</v>
      </c>
      <c r="C7" s="307" t="s">
        <v>5060</v>
      </c>
      <c r="D7" s="311">
        <v>2800031789755</v>
      </c>
      <c r="E7" s="124">
        <v>96</v>
      </c>
      <c r="F7" s="205">
        <v>4</v>
      </c>
      <c r="G7" s="125">
        <v>641633075257.0431</v>
      </c>
      <c r="H7" s="310">
        <f>G7/G20</f>
        <v>0.16084802651956523</v>
      </c>
      <c r="I7" s="302">
        <v>1420845.53661</v>
      </c>
      <c r="J7" s="301">
        <f t="shared" si="0"/>
        <v>0.041666666666666664</v>
      </c>
      <c r="K7" s="300">
        <f t="shared" si="1"/>
        <v>0.22915206806033633</v>
      </c>
    </row>
    <row r="8" spans="1:11" ht="12.75">
      <c r="A8" s="309">
        <v>3</v>
      </c>
      <c r="B8" s="319" t="s">
        <v>504</v>
      </c>
      <c r="C8" s="307" t="s">
        <v>1114</v>
      </c>
      <c r="D8" s="311">
        <v>1985496173446</v>
      </c>
      <c r="E8" s="124">
        <v>904</v>
      </c>
      <c r="F8" s="205">
        <f>'Australia - ASX'!E3</f>
        <v>4</v>
      </c>
      <c r="G8" s="125">
        <f>'Australia - ASX'!G1</f>
        <v>497188374239.41724</v>
      </c>
      <c r="H8" s="310">
        <f>G8/G20</f>
        <v>0.12463785283020831</v>
      </c>
      <c r="I8" s="302">
        <v>841143.168524</v>
      </c>
      <c r="J8" s="301">
        <f t="shared" si="0"/>
        <v>0.004424778761061947</v>
      </c>
      <c r="K8" s="300">
        <f t="shared" si="1"/>
        <v>0.2504101397367611</v>
      </c>
    </row>
    <row r="9" spans="1:11" ht="12.75">
      <c r="A9" s="309">
        <v>4</v>
      </c>
      <c r="B9" s="318" t="s">
        <v>765</v>
      </c>
      <c r="C9" s="317" t="s">
        <v>5059</v>
      </c>
      <c r="D9" s="316">
        <v>1035625894724</v>
      </c>
      <c r="E9" s="315">
        <f>'Moscow - MICEX'!A38</f>
        <v>33</v>
      </c>
      <c r="F9" s="314">
        <f>'Moscow - MICEX'!E3</f>
        <v>1</v>
      </c>
      <c r="G9" s="313">
        <f>'Moscow - MICEX'!H1</f>
        <v>448445353753.60004</v>
      </c>
      <c r="H9" s="312">
        <f>G9/G20</f>
        <v>0.11241869057987453</v>
      </c>
      <c r="I9" s="302">
        <v>2724037.116462</v>
      </c>
      <c r="J9" s="301">
        <f t="shared" si="0"/>
        <v>0.030303030303030304</v>
      </c>
      <c r="K9" s="300">
        <f t="shared" si="1"/>
        <v>0.43301867598928007</v>
      </c>
    </row>
    <row r="10" spans="1:11" ht="12.75">
      <c r="A10" s="309">
        <v>5</v>
      </c>
      <c r="B10" s="308" t="s">
        <v>469</v>
      </c>
      <c r="C10" s="307" t="s">
        <v>5058</v>
      </c>
      <c r="D10" s="311">
        <v>613092432673</v>
      </c>
      <c r="E10" s="124">
        <f>'Shanghai SE'!A45</f>
        <v>40</v>
      </c>
      <c r="F10" s="205">
        <f>'Shanghai SE'!E3</f>
        <v>3</v>
      </c>
      <c r="G10" s="125">
        <f>'Shanghai SE'!H1</f>
        <v>399800876078.00006</v>
      </c>
      <c r="H10" s="310">
        <f>G10/G20</f>
        <v>0.10022423157063345</v>
      </c>
      <c r="I10" s="302">
        <v>1233101.36756</v>
      </c>
      <c r="J10" s="301">
        <f t="shared" si="0"/>
        <v>0.075</v>
      </c>
      <c r="K10" s="300">
        <f t="shared" si="1"/>
        <v>0.6521053837427455</v>
      </c>
    </row>
    <row r="11" spans="1:11" ht="12.75">
      <c r="A11" s="309">
        <v>6</v>
      </c>
      <c r="B11" s="308" t="s">
        <v>706</v>
      </c>
      <c r="C11" s="307" t="s">
        <v>4850</v>
      </c>
      <c r="D11" s="311">
        <v>898782924787</v>
      </c>
      <c r="E11" s="124">
        <f>'Johannesburg - JSE'!A71</f>
        <v>66</v>
      </c>
      <c r="F11" s="205">
        <f>'Johannesburg - JSE'!E3</f>
        <v>5</v>
      </c>
      <c r="G11" s="125">
        <f>'Johannesburg - JSE'!H1</f>
        <v>282915336219.9999</v>
      </c>
      <c r="H11" s="310">
        <f>G11/G20</f>
        <v>0.07092273646410148</v>
      </c>
      <c r="I11" s="302">
        <v>2723751.915134</v>
      </c>
      <c r="J11" s="301">
        <f t="shared" si="0"/>
        <v>0.07575757575757576</v>
      </c>
      <c r="K11" s="300">
        <f t="shared" si="1"/>
        <v>0.31477604704945544</v>
      </c>
    </row>
    <row r="12" spans="1:11" ht="12.75">
      <c r="A12" s="309">
        <v>7</v>
      </c>
      <c r="B12" s="308" t="s">
        <v>732</v>
      </c>
      <c r="C12" s="307" t="s">
        <v>5057</v>
      </c>
      <c r="D12" s="311">
        <v>1985288295907</v>
      </c>
      <c r="E12" s="124">
        <f>'SIX Swiss Exchange'!A19</f>
        <v>14</v>
      </c>
      <c r="F12" s="205">
        <v>4</v>
      </c>
      <c r="G12" s="125">
        <f>'SIX Swiss Exchange'!J1</f>
        <v>244509860439.28534</v>
      </c>
      <c r="H12" s="310">
        <f>G12/G20</f>
        <v>0.06129504545955318</v>
      </c>
      <c r="I12" s="302">
        <v>1225162.541237</v>
      </c>
      <c r="J12" s="301">
        <f t="shared" si="0"/>
        <v>0.2857142857142857</v>
      </c>
      <c r="K12" s="300">
        <f t="shared" si="1"/>
        <v>0.12316088345626316</v>
      </c>
    </row>
    <row r="13" spans="1:11" ht="12.75">
      <c r="A13" s="309">
        <v>8</v>
      </c>
      <c r="B13" s="308" t="s">
        <v>565</v>
      </c>
      <c r="C13" s="307" t="s">
        <v>5056</v>
      </c>
      <c r="D13" s="311">
        <v>892996473056</v>
      </c>
      <c r="E13" s="124">
        <f>'NSE India'!A50</f>
        <v>45</v>
      </c>
      <c r="F13" s="205">
        <f>'NSE India'!E3</f>
        <v>0</v>
      </c>
      <c r="G13" s="125">
        <f>'NSE India'!H1</f>
        <v>217859403914.90002</v>
      </c>
      <c r="H13" s="310">
        <f>G13/G20</f>
        <v>0.0546141658367632</v>
      </c>
      <c r="I13" s="302">
        <v>998625.057425</v>
      </c>
      <c r="J13" s="301">
        <f t="shared" si="0"/>
        <v>0</v>
      </c>
      <c r="K13" s="300">
        <f t="shared" si="1"/>
        <v>0.24396446177367825</v>
      </c>
    </row>
    <row r="14" spans="1:11" ht="12.75">
      <c r="A14" s="309">
        <v>9</v>
      </c>
      <c r="B14" s="308" t="s">
        <v>4351</v>
      </c>
      <c r="C14" s="307" t="s">
        <v>5055</v>
      </c>
      <c r="D14" s="311">
        <v>727877831855</v>
      </c>
      <c r="E14" s="124">
        <f>'Oslo Bors '!A66</f>
        <v>61</v>
      </c>
      <c r="F14" s="205">
        <f>'Oslo Bors '!E3</f>
        <v>4</v>
      </c>
      <c r="G14" s="125">
        <f>'Oslo Bors '!H1</f>
        <v>130353644373.1</v>
      </c>
      <c r="H14" s="310">
        <f>G14/G20</f>
        <v>0.03267775190461741</v>
      </c>
      <c r="I14" s="302">
        <v>295193.382964</v>
      </c>
      <c r="J14" s="301">
        <f t="shared" si="0"/>
        <v>0.06557377049180328</v>
      </c>
      <c r="K14" s="300">
        <f t="shared" si="1"/>
        <v>0.17908725704819606</v>
      </c>
    </row>
    <row r="15" spans="1:11" ht="12.75">
      <c r="A15" s="309">
        <v>10</v>
      </c>
      <c r="B15" s="308" t="s">
        <v>1931</v>
      </c>
      <c r="C15" s="307" t="s">
        <v>5054</v>
      </c>
      <c r="D15" s="311">
        <v>215160552974</v>
      </c>
      <c r="E15" s="124">
        <f>'BM&amp;FBOVESPA Brazil'!A17</f>
        <v>12</v>
      </c>
      <c r="F15" s="205">
        <f>'BM&amp;FBOVESPA Brazil'!E3</f>
        <v>2</v>
      </c>
      <c r="G15" s="74">
        <f>'BM&amp;FBOVESPA Brazil'!H1</f>
        <v>122876995705.20349</v>
      </c>
      <c r="H15" s="310">
        <f>G15/G20</f>
        <v>0.030803465447782997</v>
      </c>
      <c r="I15" s="302">
        <v>3841553.876846</v>
      </c>
      <c r="J15" s="301">
        <f t="shared" si="0"/>
        <v>0.16666666666666666</v>
      </c>
      <c r="K15" s="300">
        <f t="shared" si="1"/>
        <v>0.5710944409036351</v>
      </c>
    </row>
    <row r="16" spans="1:11" ht="12.75">
      <c r="A16" s="309">
        <v>11</v>
      </c>
      <c r="B16" s="308" t="s">
        <v>565</v>
      </c>
      <c r="C16" s="307" t="s">
        <v>4923</v>
      </c>
      <c r="D16" s="311">
        <v>1076519856104</v>
      </c>
      <c r="E16" s="124">
        <f>'Bombay - BSE'!A63</f>
        <v>58</v>
      </c>
      <c r="F16" s="205">
        <f>'Bombay - BSE'!E3</f>
        <v>0</v>
      </c>
      <c r="G16" s="125">
        <f>'Bombay - BSE'!H1</f>
        <v>106641745056.54999</v>
      </c>
      <c r="H16" s="310">
        <f>G16/G20</f>
        <v>0.026733525590271354</v>
      </c>
      <c r="I16" s="302">
        <v>1476950.741006</v>
      </c>
      <c r="J16" s="301">
        <f t="shared" si="0"/>
        <v>0</v>
      </c>
      <c r="K16" s="300">
        <f t="shared" si="1"/>
        <v>0.09906156811867257</v>
      </c>
    </row>
    <row r="17" spans="1:11" ht="12.75">
      <c r="A17" s="309">
        <v>12</v>
      </c>
      <c r="B17" s="308" t="s">
        <v>5053</v>
      </c>
      <c r="C17" s="307" t="s">
        <v>5052</v>
      </c>
      <c r="D17" s="311">
        <v>1047084968137</v>
      </c>
      <c r="E17" s="124">
        <f>'Korean SE'!A41</f>
        <v>36</v>
      </c>
      <c r="F17" s="205">
        <f>'Korean SE'!E3</f>
        <v>0</v>
      </c>
      <c r="G17" s="125">
        <f>'Korean SE'!H1</f>
        <v>98101061350.704</v>
      </c>
      <c r="H17" s="310">
        <f>G17/G20</f>
        <v>0.024592501113528478</v>
      </c>
      <c r="I17" s="302">
        <v>1436567.018079</v>
      </c>
      <c r="J17" s="301">
        <f t="shared" si="0"/>
        <v>0</v>
      </c>
      <c r="K17" s="300">
        <f t="shared" si="1"/>
        <v>0.09368968549443306</v>
      </c>
    </row>
    <row r="18" spans="1:11" ht="12.75">
      <c r="A18" s="309">
        <v>13</v>
      </c>
      <c r="B18" s="308" t="s">
        <v>5051</v>
      </c>
      <c r="C18" s="307" t="s">
        <v>5050</v>
      </c>
      <c r="D18" s="311">
        <v>1022669110375</v>
      </c>
      <c r="E18" s="124">
        <f>'Tokyo SE'!A54</f>
        <v>49</v>
      </c>
      <c r="F18" s="205">
        <f>'Tokyo SE'!E3</f>
        <v>0</v>
      </c>
      <c r="G18" s="125">
        <f>'Tokyo SE'!H1</f>
        <v>82754254796.1297</v>
      </c>
      <c r="H18" s="310">
        <f>G18/G20</f>
        <v>0.02074528119474249</v>
      </c>
      <c r="I18" s="302">
        <v>1403069.243738</v>
      </c>
      <c r="J18" s="301">
        <f t="shared" si="0"/>
        <v>0</v>
      </c>
      <c r="K18" s="300">
        <f t="shared" si="1"/>
        <v>0.08091987325771945</v>
      </c>
    </row>
    <row r="19" spans="1:11" ht="12.75">
      <c r="A19" s="309">
        <v>14</v>
      </c>
      <c r="B19" s="308" t="s">
        <v>469</v>
      </c>
      <c r="C19" s="307" t="s">
        <v>5049</v>
      </c>
      <c r="D19" s="306">
        <v>817927818226</v>
      </c>
      <c r="E19" s="124">
        <f>'Shenzhen SE'!A31</f>
        <v>26</v>
      </c>
      <c r="F19" s="305">
        <f>'Shenzhen SE'!E3</f>
        <v>1</v>
      </c>
      <c r="G19" s="304">
        <f>'Shenzhen SE'!H1</f>
        <v>42507038700</v>
      </c>
      <c r="H19" s="303">
        <f>G19/G20</f>
        <v>0.01065589283306002</v>
      </c>
      <c r="I19" s="302">
        <v>1122170.752698</v>
      </c>
      <c r="J19" s="301">
        <f t="shared" si="0"/>
        <v>0.038461538461538464</v>
      </c>
      <c r="K19" s="300">
        <f t="shared" si="1"/>
        <v>0.051969180840667976</v>
      </c>
    </row>
    <row r="20" spans="1:10" ht="12.75">
      <c r="A20" s="294"/>
      <c r="B20" s="299"/>
      <c r="C20" s="189"/>
      <c r="D20" s="51"/>
      <c r="E20" s="298"/>
      <c r="F20" s="297" t="s">
        <v>5048</v>
      </c>
      <c r="G20" s="296">
        <f>SUM(G6:G19)</f>
        <v>3989064019874.6616</v>
      </c>
      <c r="H20" s="295">
        <f>SUM(H6:H19)</f>
        <v>1</v>
      </c>
      <c r="I20"/>
      <c r="J20" s="51"/>
    </row>
    <row r="21" spans="1:7" ht="14.25">
      <c r="A21" s="294"/>
      <c r="B21" s="294"/>
      <c r="C21" s="294"/>
      <c r="D21" s="293"/>
      <c r="E21" s="292"/>
      <c r="F21" s="291"/>
      <c r="G21" s="290"/>
    </row>
    <row r="22" spans="1:4" ht="12.75">
      <c r="A22" s="160"/>
      <c r="B22" s="160"/>
      <c r="C22" s="160"/>
      <c r="D22" s="160"/>
    </row>
    <row r="23" ht="12.75">
      <c r="A23" s="211" t="s">
        <v>5047</v>
      </c>
    </row>
    <row r="25" ht="48" customHeight="1"/>
    <row r="45" spans="8:9" ht="12.75">
      <c r="H45" s="51"/>
      <c r="I45"/>
    </row>
    <row r="46" spans="8:9" ht="12.75">
      <c r="H46" s="51"/>
      <c r="I46"/>
    </row>
    <row r="47" spans="8:9" ht="12.75">
      <c r="H47" s="51"/>
      <c r="I47"/>
    </row>
    <row r="48" spans="8:9" ht="12.75">
      <c r="H48" s="51"/>
      <c r="I48"/>
    </row>
    <row r="49" spans="8:9" ht="12.75">
      <c r="H49" s="51"/>
      <c r="I49"/>
    </row>
    <row r="50" spans="8:9" ht="12.75">
      <c r="H50" s="51"/>
      <c r="I50"/>
    </row>
    <row r="51" spans="8:9" ht="12.75">
      <c r="H51" s="51"/>
      <c r="I51"/>
    </row>
    <row r="52" spans="8:9" ht="12.75">
      <c r="H52" s="51"/>
      <c r="I52"/>
    </row>
    <row r="53" spans="8:9" ht="12.75">
      <c r="H53" s="51"/>
      <c r="I53"/>
    </row>
    <row r="54" spans="8:9" ht="12.75">
      <c r="H54" s="51"/>
      <c r="I54"/>
    </row>
  </sheetData>
  <sheetProtection/>
  <mergeCells count="10">
    <mergeCell ref="J3:J5"/>
    <mergeCell ref="K3:K5"/>
    <mergeCell ref="H3:H5"/>
    <mergeCell ref="B3:B5"/>
    <mergeCell ref="A3:A5"/>
    <mergeCell ref="C3:C5"/>
    <mergeCell ref="D3:D5"/>
    <mergeCell ref="E3:E5"/>
    <mergeCell ref="G3:G5"/>
    <mergeCell ref="F3:F5"/>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F1"/>
    </sheetView>
  </sheetViews>
  <sheetFormatPr defaultColWidth="11.00390625" defaultRowHeight="12.75"/>
  <cols>
    <col min="1" max="1" width="3.75390625" style="47" customWidth="1"/>
    <col min="2" max="2" width="18.625" style="0" customWidth="1"/>
    <col min="3" max="3" width="12.875" style="0" customWidth="1"/>
    <col min="4" max="4" width="7.75390625" style="0" customWidth="1"/>
    <col min="5" max="5" width="8.625" style="0" customWidth="1"/>
    <col min="6" max="6" width="11.00390625" style="0" customWidth="1"/>
  </cols>
  <sheetData>
    <row r="1" spans="1:6" ht="12.75">
      <c r="A1" s="440" t="s">
        <v>6157</v>
      </c>
      <c r="B1" s="440"/>
      <c r="C1" s="440"/>
      <c r="D1" s="440"/>
      <c r="E1" s="486"/>
      <c r="F1" s="487"/>
    </row>
    <row r="2" spans="1:6" ht="95.25" thickBot="1">
      <c r="A2" s="485" t="s">
        <v>5119</v>
      </c>
      <c r="B2" s="485"/>
      <c r="C2" s="347" t="s">
        <v>5120</v>
      </c>
      <c r="D2" s="334" t="s">
        <v>1</v>
      </c>
      <c r="E2" s="334" t="s">
        <v>140</v>
      </c>
      <c r="F2" s="334" t="s">
        <v>5121</v>
      </c>
    </row>
    <row r="3" spans="1:6" ht="12.75">
      <c r="A3" s="346">
        <v>1</v>
      </c>
      <c r="B3" s="288" t="s">
        <v>4</v>
      </c>
      <c r="C3" s="348">
        <v>172100215066</v>
      </c>
      <c r="D3" s="346">
        <v>7</v>
      </c>
      <c r="E3" s="346">
        <v>4</v>
      </c>
      <c r="F3" s="352">
        <f>E3/D3</f>
        <v>0.5714285714285714</v>
      </c>
    </row>
    <row r="4" spans="1:6" ht="12.75">
      <c r="A4" s="346">
        <v>2</v>
      </c>
      <c r="B4" s="288" t="s">
        <v>5</v>
      </c>
      <c r="C4" s="348">
        <v>107278666676</v>
      </c>
      <c r="D4" s="346">
        <v>9</v>
      </c>
      <c r="E4" s="346">
        <v>5</v>
      </c>
      <c r="F4" s="352">
        <f>E4/D4</f>
        <v>0.5555555555555556</v>
      </c>
    </row>
    <row r="5" spans="1:6" ht="12.75">
      <c r="A5" s="346">
        <v>3</v>
      </c>
      <c r="B5" s="288" t="s">
        <v>9</v>
      </c>
      <c r="C5" s="348">
        <v>425536060.765714</v>
      </c>
      <c r="D5" s="346">
        <v>3</v>
      </c>
      <c r="E5" s="346">
        <v>1</v>
      </c>
      <c r="F5" s="352">
        <f>E5/D5</f>
        <v>0.3333333333333333</v>
      </c>
    </row>
    <row r="6" spans="1:6" ht="12.75">
      <c r="A6" s="346">
        <v>4</v>
      </c>
      <c r="B6" s="288" t="s">
        <v>7</v>
      </c>
      <c r="C6" s="348">
        <v>444278868095</v>
      </c>
      <c r="D6" s="346">
        <v>31</v>
      </c>
      <c r="E6" s="346">
        <v>9</v>
      </c>
      <c r="F6" s="352">
        <f>E6/D6</f>
        <v>0.2903225806451613</v>
      </c>
    </row>
    <row r="7" spans="1:6" ht="12.75">
      <c r="A7" s="346">
        <v>5</v>
      </c>
      <c r="B7" s="288" t="s">
        <v>5057</v>
      </c>
      <c r="C7" s="348">
        <v>244509860439.28534</v>
      </c>
      <c r="D7" s="346">
        <v>14</v>
      </c>
      <c r="E7" s="346">
        <v>4</v>
      </c>
      <c r="F7" s="353">
        <v>0.2857142857142857</v>
      </c>
    </row>
    <row r="8" spans="1:6" ht="32.25">
      <c r="A8" s="411" t="s">
        <v>36</v>
      </c>
      <c r="B8" s="349" t="s">
        <v>16</v>
      </c>
      <c r="C8" s="350">
        <v>7864530503</v>
      </c>
      <c r="D8" s="351">
        <v>13</v>
      </c>
      <c r="E8" s="351">
        <v>3</v>
      </c>
      <c r="F8" s="352">
        <f>E8/D8</f>
        <v>0.23076923076923078</v>
      </c>
    </row>
    <row r="9" spans="1:6" ht="12.75">
      <c r="A9" s="412">
        <v>10</v>
      </c>
      <c r="B9" s="288" t="s">
        <v>3</v>
      </c>
      <c r="C9" s="348">
        <v>108798405026</v>
      </c>
      <c r="D9" s="346">
        <v>9</v>
      </c>
      <c r="E9" s="346">
        <v>2</v>
      </c>
      <c r="F9" s="352">
        <f>E9/D9</f>
        <v>0.2222222222222222</v>
      </c>
    </row>
    <row r="10" spans="1:6" ht="12.75">
      <c r="A10" s="346">
        <v>11</v>
      </c>
      <c r="B10" s="288" t="s">
        <v>5020</v>
      </c>
      <c r="C10" s="348">
        <v>673476999990.7286</v>
      </c>
      <c r="D10" s="346">
        <v>473</v>
      </c>
      <c r="E10" s="346">
        <v>95</v>
      </c>
      <c r="F10" s="353">
        <v>0.20084566596194503</v>
      </c>
    </row>
    <row r="11" spans="1:6" ht="12.75">
      <c r="A11" s="346">
        <v>12</v>
      </c>
      <c r="B11" s="288" t="s">
        <v>5054</v>
      </c>
      <c r="C11" s="348">
        <v>122876995705.20349</v>
      </c>
      <c r="D11" s="346">
        <v>12</v>
      </c>
      <c r="E11" s="346">
        <v>2</v>
      </c>
      <c r="F11" s="353">
        <v>0.16666666666666666</v>
      </c>
    </row>
    <row r="12" spans="1:6" ht="12.75">
      <c r="A12" s="346">
        <v>13</v>
      </c>
      <c r="B12" s="288" t="s">
        <v>2</v>
      </c>
      <c r="C12" s="348">
        <v>1269863143598.398</v>
      </c>
      <c r="D12" s="346">
        <v>86</v>
      </c>
      <c r="E12" s="346">
        <v>14</v>
      </c>
      <c r="F12" s="352">
        <f>E12/D12</f>
        <v>0.16279069767441862</v>
      </c>
    </row>
    <row r="13" spans="1:6" ht="12.75">
      <c r="A13" s="346">
        <v>14</v>
      </c>
      <c r="B13" s="288" t="s">
        <v>4850</v>
      </c>
      <c r="C13" s="348">
        <v>282915336219.9999</v>
      </c>
      <c r="D13" s="346">
        <v>66</v>
      </c>
      <c r="E13" s="346">
        <v>5</v>
      </c>
      <c r="F13" s="353">
        <f>E13/D13</f>
        <v>0.07575757575757576</v>
      </c>
    </row>
    <row r="14" spans="1:6" ht="12.75">
      <c r="A14" s="346">
        <v>15</v>
      </c>
      <c r="B14" s="288" t="s">
        <v>5058</v>
      </c>
      <c r="C14" s="348">
        <v>399800876078.00006</v>
      </c>
      <c r="D14" s="346">
        <v>40</v>
      </c>
      <c r="E14" s="346">
        <v>3</v>
      </c>
      <c r="F14" s="353">
        <f>E14/D14</f>
        <v>0.075</v>
      </c>
    </row>
    <row r="15" spans="1:6" ht="12.75">
      <c r="A15" s="346">
        <v>16</v>
      </c>
      <c r="B15" s="288" t="s">
        <v>5055</v>
      </c>
      <c r="C15" s="348">
        <v>130353644373.1</v>
      </c>
      <c r="D15" s="346">
        <v>61</v>
      </c>
      <c r="E15" s="346">
        <v>4</v>
      </c>
      <c r="F15" s="353">
        <f>4/D15</f>
        <v>0.06557377049180328</v>
      </c>
    </row>
    <row r="16" spans="1:6" ht="12.75">
      <c r="A16" s="346">
        <v>17</v>
      </c>
      <c r="B16" s="288" t="s">
        <v>5021</v>
      </c>
      <c r="C16" s="348">
        <v>641633075257.0431</v>
      </c>
      <c r="D16" s="346">
        <v>96</v>
      </c>
      <c r="E16" s="346">
        <v>5</v>
      </c>
      <c r="F16" s="353">
        <f>5/96</f>
        <v>0.052083333333333336</v>
      </c>
    </row>
    <row r="17" spans="1:6" ht="12.75">
      <c r="A17" s="346">
        <v>18</v>
      </c>
      <c r="B17" s="288" t="s">
        <v>8</v>
      </c>
      <c r="C17" s="348">
        <v>8025401031.16</v>
      </c>
      <c r="D17" s="346">
        <v>71</v>
      </c>
      <c r="E17" s="346">
        <v>3</v>
      </c>
      <c r="F17" s="352">
        <f>E17/D17</f>
        <v>0.04225352112676056</v>
      </c>
    </row>
    <row r="18" spans="1:6" ht="12.75">
      <c r="A18" s="346">
        <v>19</v>
      </c>
      <c r="B18" s="288" t="s">
        <v>5049</v>
      </c>
      <c r="C18" s="348">
        <v>42507038700</v>
      </c>
      <c r="D18" s="346">
        <v>26</v>
      </c>
      <c r="E18" s="346">
        <v>1</v>
      </c>
      <c r="F18" s="353">
        <f>1/26</f>
        <v>0.038461538461538464</v>
      </c>
    </row>
    <row r="19" spans="1:6" ht="12.75">
      <c r="A19" s="346">
        <v>20</v>
      </c>
      <c r="B19" s="288" t="s">
        <v>5059</v>
      </c>
      <c r="C19" s="348">
        <v>448445353753.60004</v>
      </c>
      <c r="D19" s="346">
        <v>33</v>
      </c>
      <c r="E19" s="346">
        <v>1</v>
      </c>
      <c r="F19" s="353">
        <v>0.030303030303030304</v>
      </c>
    </row>
    <row r="20" spans="1:6" ht="12.75">
      <c r="A20" s="346">
        <v>21</v>
      </c>
      <c r="B20" s="288" t="s">
        <v>1114</v>
      </c>
      <c r="C20" s="348">
        <v>497188374239.41724</v>
      </c>
      <c r="D20" s="346">
        <v>904</v>
      </c>
      <c r="E20" s="346">
        <v>4</v>
      </c>
      <c r="F20" s="353">
        <v>0.004424778761061947</v>
      </c>
    </row>
    <row r="21" spans="1:6" ht="12.75">
      <c r="A21" s="346">
        <v>22</v>
      </c>
      <c r="B21" s="288" t="s">
        <v>5056</v>
      </c>
      <c r="C21" s="348">
        <v>217859403914.90002</v>
      </c>
      <c r="D21" s="346">
        <v>45</v>
      </c>
      <c r="E21" s="346">
        <v>0</v>
      </c>
      <c r="F21" s="353">
        <v>0</v>
      </c>
    </row>
    <row r="22" spans="1:6" ht="12.75">
      <c r="A22" s="346">
        <v>23</v>
      </c>
      <c r="B22" s="288" t="s">
        <v>4923</v>
      </c>
      <c r="C22" s="348">
        <v>106641745056.54999</v>
      </c>
      <c r="D22" s="346">
        <v>58</v>
      </c>
      <c r="E22" s="346">
        <v>0</v>
      </c>
      <c r="F22" s="353">
        <v>0</v>
      </c>
    </row>
    <row r="23" spans="1:6" ht="12.75">
      <c r="A23" s="346">
        <v>24</v>
      </c>
      <c r="B23" s="288" t="s">
        <v>5052</v>
      </c>
      <c r="C23" s="348">
        <v>98101061350.704</v>
      </c>
      <c r="D23" s="346">
        <v>36</v>
      </c>
      <c r="E23" s="346">
        <v>0</v>
      </c>
      <c r="F23" s="353">
        <v>0</v>
      </c>
    </row>
    <row r="24" spans="1:6" ht="12.75">
      <c r="A24" s="346">
        <v>25</v>
      </c>
      <c r="B24" s="288" t="s">
        <v>5050</v>
      </c>
      <c r="C24" s="348">
        <v>82754254796.1297</v>
      </c>
      <c r="D24" s="346">
        <v>49</v>
      </c>
      <c r="E24" s="346">
        <v>0</v>
      </c>
      <c r="F24" s="353">
        <v>0</v>
      </c>
    </row>
    <row r="25" spans="1:6" ht="12.75">
      <c r="A25" s="346">
        <v>26</v>
      </c>
      <c r="B25" s="288" t="s">
        <v>12</v>
      </c>
      <c r="C25" s="348">
        <v>13885941897.603456</v>
      </c>
      <c r="D25" s="346">
        <v>10</v>
      </c>
      <c r="E25" s="346">
        <v>0</v>
      </c>
      <c r="F25" s="352">
        <f>E25/D25</f>
        <v>0</v>
      </c>
    </row>
    <row r="26" spans="1:6" ht="12.75">
      <c r="A26" s="346">
        <v>27</v>
      </c>
      <c r="B26" s="288" t="s">
        <v>6</v>
      </c>
      <c r="C26" s="348">
        <v>11723942016</v>
      </c>
      <c r="D26" s="346">
        <v>2</v>
      </c>
      <c r="E26" s="346">
        <v>0</v>
      </c>
      <c r="F26" s="352">
        <f>E26/D26</f>
        <v>0</v>
      </c>
    </row>
    <row r="27" spans="1:6" ht="12.75">
      <c r="A27" s="346">
        <v>28</v>
      </c>
      <c r="B27" s="288" t="s">
        <v>10</v>
      </c>
      <c r="C27" s="348">
        <v>7427175836</v>
      </c>
      <c r="D27" s="346">
        <v>4</v>
      </c>
      <c r="E27" s="346">
        <v>0</v>
      </c>
      <c r="F27" s="352">
        <f>E27/D27</f>
        <v>0</v>
      </c>
    </row>
    <row r="28" spans="1:6" ht="12.75">
      <c r="A28" s="346">
        <v>29</v>
      </c>
      <c r="B28" s="288" t="s">
        <v>11</v>
      </c>
      <c r="C28" s="348">
        <v>73136644.381045</v>
      </c>
      <c r="D28" s="346">
        <v>1</v>
      </c>
      <c r="E28" s="346">
        <v>0</v>
      </c>
      <c r="F28" s="352">
        <f>E28/D28</f>
        <v>0</v>
      </c>
    </row>
    <row r="29" spans="1:6" ht="12.75">
      <c r="A29" s="346">
        <v>30</v>
      </c>
      <c r="B29" s="288" t="s">
        <v>13</v>
      </c>
      <c r="C29" s="348">
        <v>0</v>
      </c>
      <c r="D29" s="346">
        <v>0</v>
      </c>
      <c r="E29" s="346">
        <v>0</v>
      </c>
      <c r="F29" s="352" t="s">
        <v>5122</v>
      </c>
    </row>
    <row r="30" spans="1:6" ht="12.75">
      <c r="A30" s="346">
        <v>31</v>
      </c>
      <c r="B30" s="288" t="s">
        <v>14</v>
      </c>
      <c r="C30" s="348">
        <v>0</v>
      </c>
      <c r="D30" s="346">
        <v>0</v>
      </c>
      <c r="E30" s="346">
        <v>0</v>
      </c>
      <c r="F30" s="352" t="s">
        <v>5123</v>
      </c>
    </row>
    <row r="31" spans="1:6" ht="12.75">
      <c r="A31" s="346">
        <v>32</v>
      </c>
      <c r="B31" s="288" t="s">
        <v>15</v>
      </c>
      <c r="C31" s="348">
        <v>0</v>
      </c>
      <c r="D31" s="346">
        <v>0</v>
      </c>
      <c r="E31" s="346">
        <v>0</v>
      </c>
      <c r="F31" s="352" t="s">
        <v>5122</v>
      </c>
    </row>
  </sheetData>
  <sheetProtection/>
  <mergeCells count="2">
    <mergeCell ref="A2:B2"/>
    <mergeCell ref="A1:F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J512"/>
  <sheetViews>
    <sheetView zoomScale="80" zoomScaleNormal="80" zoomScalePageLayoutView="0" workbookViewId="0" topLeftCell="A1">
      <selection activeCell="B2" sqref="B2"/>
    </sheetView>
  </sheetViews>
  <sheetFormatPr defaultColWidth="7.625" defaultRowHeight="12.75"/>
  <cols>
    <col min="1" max="1" width="4.625" style="177" customWidth="1"/>
    <col min="2" max="2" width="33.125" style="177" customWidth="1"/>
    <col min="3" max="3" width="31.50390625" style="177" customWidth="1"/>
    <col min="4" max="4" width="18.125" style="177" customWidth="1"/>
    <col min="5" max="5" width="28.00390625" style="381" customWidth="1"/>
    <col min="6" max="6" width="33.625" style="381" customWidth="1"/>
    <col min="7" max="7" width="22.50390625" style="177" customWidth="1"/>
    <col min="8" max="8" width="21.25390625" style="177" customWidth="1"/>
    <col min="9" max="9" width="23.375" style="177" customWidth="1"/>
    <col min="10" max="10" width="21.00390625" style="177" customWidth="1"/>
    <col min="11" max="16384" width="7.625" style="177" customWidth="1"/>
  </cols>
  <sheetData>
    <row r="1" spans="2:6" ht="12.75">
      <c r="B1" s="413" t="s">
        <v>6158</v>
      </c>
      <c r="F1" s="177"/>
    </row>
    <row r="2" spans="2:7" ht="12.75">
      <c r="B2" s="414" t="s">
        <v>5231</v>
      </c>
      <c r="C2" s="415">
        <f>SUM(F5:F502)</f>
        <v>3837830403597.3022</v>
      </c>
      <c r="F2" s="382"/>
      <c r="G2" s="281"/>
    </row>
    <row r="3" ht="12.75">
      <c r="B3"/>
    </row>
    <row r="4" spans="2:10" ht="12.75">
      <c r="B4" s="383" t="s">
        <v>5232</v>
      </c>
      <c r="C4" s="383" t="s">
        <v>828</v>
      </c>
      <c r="D4" s="383" t="s">
        <v>5233</v>
      </c>
      <c r="E4" s="384" t="s">
        <v>5234</v>
      </c>
      <c r="F4" s="384" t="s">
        <v>5235</v>
      </c>
      <c r="G4" s="383" t="s">
        <v>5236</v>
      </c>
      <c r="H4" s="383" t="s">
        <v>5237</v>
      </c>
      <c r="I4" s="383" t="s">
        <v>5238</v>
      </c>
      <c r="J4" s="383" t="s">
        <v>5073</v>
      </c>
    </row>
    <row r="5" spans="1:10" ht="12.75">
      <c r="A5" s="177">
        <v>1</v>
      </c>
      <c r="B5" s="385" t="s">
        <v>5074</v>
      </c>
      <c r="C5" s="385" t="s">
        <v>5075</v>
      </c>
      <c r="D5" s="385" t="s">
        <v>746</v>
      </c>
      <c r="E5" s="386">
        <v>436257488896</v>
      </c>
      <c r="F5" s="386">
        <f aca="true" t="shared" si="0" ref="F5:F68">E5*0.67215</f>
        <v>293230471161.4464</v>
      </c>
      <c r="G5" s="385" t="s">
        <v>3940</v>
      </c>
      <c r="H5" s="385" t="s">
        <v>5076</v>
      </c>
      <c r="I5" s="385" t="s">
        <v>612</v>
      </c>
      <c r="J5" s="385" t="s">
        <v>613</v>
      </c>
    </row>
    <row r="6" spans="1:10" ht="12.75">
      <c r="A6" s="177">
        <v>2</v>
      </c>
      <c r="B6" s="385" t="s">
        <v>5077</v>
      </c>
      <c r="C6" s="385" t="s">
        <v>5078</v>
      </c>
      <c r="D6" s="175" t="s">
        <v>469</v>
      </c>
      <c r="E6" s="386">
        <v>322454814720</v>
      </c>
      <c r="F6" s="386">
        <f t="shared" si="0"/>
        <v>216738003714.048</v>
      </c>
      <c r="G6" s="37" t="s">
        <v>4221</v>
      </c>
      <c r="H6" s="385" t="s">
        <v>5079</v>
      </c>
      <c r="I6" s="385" t="s">
        <v>612</v>
      </c>
      <c r="J6" s="385" t="s">
        <v>613</v>
      </c>
    </row>
    <row r="7" spans="1:10" ht="12.75">
      <c r="A7" s="177">
        <v>3</v>
      </c>
      <c r="B7" s="385" t="s">
        <v>5080</v>
      </c>
      <c r="C7" s="385" t="s">
        <v>5081</v>
      </c>
      <c r="D7" s="385" t="s">
        <v>610</v>
      </c>
      <c r="E7" s="386">
        <v>259729195008</v>
      </c>
      <c r="F7" s="386">
        <f t="shared" si="0"/>
        <v>174576978424.6272</v>
      </c>
      <c r="G7" s="37" t="s">
        <v>1113</v>
      </c>
      <c r="H7" s="37" t="s">
        <v>81</v>
      </c>
      <c r="I7" s="385" t="s">
        <v>541</v>
      </c>
      <c r="J7" s="385" t="s">
        <v>542</v>
      </c>
    </row>
    <row r="8" spans="1:10" ht="12.75">
      <c r="A8" s="177">
        <v>4</v>
      </c>
      <c r="B8" s="385" t="s">
        <v>5082</v>
      </c>
      <c r="C8" s="385" t="s">
        <v>5083</v>
      </c>
      <c r="D8" s="385" t="s">
        <v>610</v>
      </c>
      <c r="E8" s="386">
        <v>246477602816</v>
      </c>
      <c r="F8" s="386">
        <f t="shared" si="0"/>
        <v>165669920732.7744</v>
      </c>
      <c r="G8" s="37" t="s">
        <v>4115</v>
      </c>
      <c r="H8" s="37" t="s">
        <v>5084</v>
      </c>
      <c r="I8" s="385" t="s">
        <v>612</v>
      </c>
      <c r="J8" s="385" t="s">
        <v>613</v>
      </c>
    </row>
    <row r="9" spans="1:10" ht="12.75">
      <c r="A9" s="177">
        <v>5</v>
      </c>
      <c r="B9" s="37" t="s">
        <v>5085</v>
      </c>
      <c r="C9" s="385" t="s">
        <v>5086</v>
      </c>
      <c r="D9" s="385" t="s">
        <v>1931</v>
      </c>
      <c r="E9" s="386">
        <v>232383496192</v>
      </c>
      <c r="F9" s="386">
        <f t="shared" si="0"/>
        <v>156196566965.45282</v>
      </c>
      <c r="G9" s="385" t="s">
        <v>3940</v>
      </c>
      <c r="H9" s="385" t="s">
        <v>4484</v>
      </c>
      <c r="I9" s="385" t="s">
        <v>612</v>
      </c>
      <c r="J9" s="385" t="s">
        <v>613</v>
      </c>
    </row>
    <row r="10" spans="1:10" ht="12.75">
      <c r="A10" s="177">
        <v>6</v>
      </c>
      <c r="B10" s="385" t="s">
        <v>5087</v>
      </c>
      <c r="C10" s="385" t="s">
        <v>5088</v>
      </c>
      <c r="D10" s="385" t="s">
        <v>746</v>
      </c>
      <c r="E10" s="386">
        <v>219695300608</v>
      </c>
      <c r="F10" s="386">
        <f t="shared" si="0"/>
        <v>147668196303.6672</v>
      </c>
      <c r="G10" s="37" t="s">
        <v>4115</v>
      </c>
      <c r="H10" s="37" t="s">
        <v>5089</v>
      </c>
      <c r="I10" s="385" t="s">
        <v>612</v>
      </c>
      <c r="J10" s="385" t="s">
        <v>613</v>
      </c>
    </row>
    <row r="11" spans="1:10" ht="12.75">
      <c r="A11" s="177">
        <v>7</v>
      </c>
      <c r="B11" s="385" t="s">
        <v>5090</v>
      </c>
      <c r="C11" s="385" t="s">
        <v>5091</v>
      </c>
      <c r="D11" s="385" t="s">
        <v>1931</v>
      </c>
      <c r="E11" s="386">
        <v>171821105152</v>
      </c>
      <c r="F11" s="386">
        <f t="shared" si="0"/>
        <v>115489555827.91681</v>
      </c>
      <c r="G11" s="385" t="s">
        <v>844</v>
      </c>
      <c r="H11" s="385" t="s">
        <v>69</v>
      </c>
      <c r="I11" s="385" t="s">
        <v>541</v>
      </c>
      <c r="J11" s="385" t="s">
        <v>542</v>
      </c>
    </row>
    <row r="12" spans="1:10" ht="12.75">
      <c r="A12" s="177">
        <v>8</v>
      </c>
      <c r="B12" s="385" t="s">
        <v>614</v>
      </c>
      <c r="C12" s="385" t="s">
        <v>5092</v>
      </c>
      <c r="D12" s="385" t="s">
        <v>761</v>
      </c>
      <c r="E12" s="386">
        <v>150917398528</v>
      </c>
      <c r="F12" s="386">
        <f t="shared" si="0"/>
        <v>101439129420.5952</v>
      </c>
      <c r="G12" s="37" t="s">
        <v>307</v>
      </c>
      <c r="H12" s="37" t="s">
        <v>5093</v>
      </c>
      <c r="I12" s="385" t="s">
        <v>612</v>
      </c>
      <c r="J12" s="385" t="s">
        <v>613</v>
      </c>
    </row>
    <row r="13" spans="1:10" ht="12.75">
      <c r="A13" s="177">
        <v>9</v>
      </c>
      <c r="B13" s="385" t="s">
        <v>5094</v>
      </c>
      <c r="C13" s="385" t="s">
        <v>3990</v>
      </c>
      <c r="D13" s="385" t="s">
        <v>610</v>
      </c>
      <c r="E13" s="386">
        <v>149804597248</v>
      </c>
      <c r="F13" s="386">
        <f t="shared" si="0"/>
        <v>100691160040.24321</v>
      </c>
      <c r="G13" s="37" t="s">
        <v>4115</v>
      </c>
      <c r="H13" s="37" t="s">
        <v>5095</v>
      </c>
      <c r="I13" s="385" t="s">
        <v>541</v>
      </c>
      <c r="J13" s="385" t="s">
        <v>542</v>
      </c>
    </row>
    <row r="14" spans="1:10" ht="12.75">
      <c r="A14" s="177">
        <v>10</v>
      </c>
      <c r="B14" s="385" t="s">
        <v>5096</v>
      </c>
      <c r="C14" s="385" t="s">
        <v>5097</v>
      </c>
      <c r="D14" s="385" t="s">
        <v>610</v>
      </c>
      <c r="E14" s="386">
        <v>145127505920</v>
      </c>
      <c r="F14" s="386">
        <f t="shared" si="0"/>
        <v>97547453104.128</v>
      </c>
      <c r="G14" s="37" t="s">
        <v>4115</v>
      </c>
      <c r="H14" s="37" t="s">
        <v>120</v>
      </c>
      <c r="I14" s="385" t="s">
        <v>612</v>
      </c>
      <c r="J14" s="385" t="s">
        <v>613</v>
      </c>
    </row>
    <row r="15" spans="1:10" ht="12.75">
      <c r="A15" s="177">
        <v>11</v>
      </c>
      <c r="B15" s="385" t="s">
        <v>5098</v>
      </c>
      <c r="C15" s="385" t="s">
        <v>5099</v>
      </c>
      <c r="D15" s="385" t="s">
        <v>5100</v>
      </c>
      <c r="E15" s="386">
        <v>121785401344</v>
      </c>
      <c r="F15" s="386">
        <f t="shared" si="0"/>
        <v>81858057513.3696</v>
      </c>
      <c r="G15" s="385" t="s">
        <v>3940</v>
      </c>
      <c r="H15" s="37" t="s">
        <v>5101</v>
      </c>
      <c r="I15" s="385" t="s">
        <v>537</v>
      </c>
      <c r="J15" s="385" t="s">
        <v>538</v>
      </c>
    </row>
    <row r="16" spans="1:10" ht="12.75">
      <c r="A16" s="177">
        <v>12</v>
      </c>
      <c r="B16" s="385" t="s">
        <v>5102</v>
      </c>
      <c r="C16" s="385" t="s">
        <v>5103</v>
      </c>
      <c r="D16" s="385" t="s">
        <v>746</v>
      </c>
      <c r="E16" s="386">
        <v>114846998528</v>
      </c>
      <c r="F16" s="386">
        <f t="shared" si="0"/>
        <v>77194410060.5952</v>
      </c>
      <c r="G16" s="385" t="s">
        <v>3940</v>
      </c>
      <c r="H16" s="385" t="s">
        <v>1201</v>
      </c>
      <c r="I16" s="385" t="s">
        <v>612</v>
      </c>
      <c r="J16" s="385" t="s">
        <v>613</v>
      </c>
    </row>
    <row r="17" spans="1:10" ht="12.75">
      <c r="A17" s="177">
        <v>13</v>
      </c>
      <c r="B17" s="385" t="s">
        <v>1933</v>
      </c>
      <c r="C17" s="385" t="s">
        <v>5104</v>
      </c>
      <c r="D17" s="385" t="s">
        <v>1748</v>
      </c>
      <c r="E17" s="386">
        <v>111427297280</v>
      </c>
      <c r="F17" s="386">
        <f t="shared" si="0"/>
        <v>74895857866.752</v>
      </c>
      <c r="G17" s="385" t="s">
        <v>1748</v>
      </c>
      <c r="H17" s="385" t="s">
        <v>1934</v>
      </c>
      <c r="I17" s="385" t="s">
        <v>612</v>
      </c>
      <c r="J17" s="385" t="s">
        <v>700</v>
      </c>
    </row>
    <row r="18" spans="1:10" ht="12.75">
      <c r="A18" s="177">
        <v>14</v>
      </c>
      <c r="B18" s="385" t="s">
        <v>5105</v>
      </c>
      <c r="C18" s="385" t="s">
        <v>5106</v>
      </c>
      <c r="D18" s="385" t="s">
        <v>469</v>
      </c>
      <c r="E18" s="386">
        <v>109975298048</v>
      </c>
      <c r="F18" s="386">
        <f t="shared" si="0"/>
        <v>73919896582.9632</v>
      </c>
      <c r="G18" s="385" t="s">
        <v>3940</v>
      </c>
      <c r="H18" s="385" t="s">
        <v>5107</v>
      </c>
      <c r="I18" s="385" t="s">
        <v>612</v>
      </c>
      <c r="J18" s="385" t="s">
        <v>613</v>
      </c>
    </row>
    <row r="19" spans="1:10" ht="12.75">
      <c r="A19" s="177">
        <v>15</v>
      </c>
      <c r="B19" s="385" t="s">
        <v>5108</v>
      </c>
      <c r="C19" s="385" t="s">
        <v>5109</v>
      </c>
      <c r="D19" s="385" t="s">
        <v>5110</v>
      </c>
      <c r="E19" s="386">
        <v>107623997440</v>
      </c>
      <c r="F19" s="386">
        <f t="shared" si="0"/>
        <v>72339469879.296</v>
      </c>
      <c r="G19" s="52" t="s">
        <v>583</v>
      </c>
      <c r="H19" s="52" t="s">
        <v>134</v>
      </c>
      <c r="I19" s="385" t="s">
        <v>612</v>
      </c>
      <c r="J19" s="385" t="s">
        <v>613</v>
      </c>
    </row>
    <row r="20" spans="1:10" ht="12.75">
      <c r="A20" s="177">
        <v>16</v>
      </c>
      <c r="B20" s="385" t="s">
        <v>5111</v>
      </c>
      <c r="C20" s="385" t="s">
        <v>3982</v>
      </c>
      <c r="D20" s="37" t="s">
        <v>4347</v>
      </c>
      <c r="E20" s="386">
        <v>93459243008</v>
      </c>
      <c r="F20" s="386">
        <f t="shared" si="0"/>
        <v>62818630187.8272</v>
      </c>
      <c r="G20" s="385" t="s">
        <v>3940</v>
      </c>
      <c r="H20" s="37" t="s">
        <v>181</v>
      </c>
      <c r="I20" s="385" t="s">
        <v>612</v>
      </c>
      <c r="J20" s="385" t="s">
        <v>613</v>
      </c>
    </row>
    <row r="21" spans="1:10" ht="12.75">
      <c r="A21" s="177">
        <v>17</v>
      </c>
      <c r="B21" s="385" t="s">
        <v>5112</v>
      </c>
      <c r="C21" s="385" t="s">
        <v>5113</v>
      </c>
      <c r="D21" s="385" t="s">
        <v>746</v>
      </c>
      <c r="E21" s="386">
        <v>92900532224</v>
      </c>
      <c r="F21" s="386">
        <f t="shared" si="0"/>
        <v>62443092734.3616</v>
      </c>
      <c r="G21" s="385" t="s">
        <v>3940</v>
      </c>
      <c r="H21" s="385" t="s">
        <v>268</v>
      </c>
      <c r="I21" s="385" t="s">
        <v>612</v>
      </c>
      <c r="J21" s="385" t="s">
        <v>700</v>
      </c>
    </row>
    <row r="22" spans="1:10" ht="12.75">
      <c r="A22" s="177">
        <v>18</v>
      </c>
      <c r="B22" s="385" t="s">
        <v>5114</v>
      </c>
      <c r="C22" s="385" t="s">
        <v>5115</v>
      </c>
      <c r="D22" s="37" t="s">
        <v>362</v>
      </c>
      <c r="E22" s="386">
        <v>88776450048</v>
      </c>
      <c r="F22" s="386">
        <f t="shared" si="0"/>
        <v>59671090899.7632</v>
      </c>
      <c r="G22" s="37" t="s">
        <v>234</v>
      </c>
      <c r="H22" s="37" t="s">
        <v>120</v>
      </c>
      <c r="I22" s="385" t="s">
        <v>612</v>
      </c>
      <c r="J22" s="385" t="s">
        <v>613</v>
      </c>
    </row>
    <row r="23" spans="1:10" ht="12.75">
      <c r="A23" s="177">
        <v>19</v>
      </c>
      <c r="B23" s="385" t="s">
        <v>5116</v>
      </c>
      <c r="C23" s="385" t="s">
        <v>5117</v>
      </c>
      <c r="D23" s="385" t="s">
        <v>605</v>
      </c>
      <c r="E23" s="386">
        <v>72341946368</v>
      </c>
      <c r="F23" s="386">
        <f t="shared" si="0"/>
        <v>48624639251.251205</v>
      </c>
      <c r="G23" s="37" t="s">
        <v>234</v>
      </c>
      <c r="H23" s="37" t="s">
        <v>120</v>
      </c>
      <c r="I23" s="385" t="s">
        <v>612</v>
      </c>
      <c r="J23" s="385" t="s">
        <v>613</v>
      </c>
    </row>
    <row r="24" spans="1:10" ht="12.75">
      <c r="A24" s="177">
        <v>20</v>
      </c>
      <c r="B24" s="37" t="s">
        <v>5145</v>
      </c>
      <c r="C24" s="385" t="s">
        <v>5146</v>
      </c>
      <c r="D24" s="385" t="s">
        <v>5147</v>
      </c>
      <c r="E24" s="386">
        <v>57863110656</v>
      </c>
      <c r="F24" s="386">
        <f t="shared" si="0"/>
        <v>38892689827.430405</v>
      </c>
      <c r="G24" s="385" t="s">
        <v>3940</v>
      </c>
      <c r="H24" s="52" t="s">
        <v>154</v>
      </c>
      <c r="I24" s="385" t="s">
        <v>884</v>
      </c>
      <c r="J24" s="385" t="s">
        <v>1948</v>
      </c>
    </row>
    <row r="25" spans="1:10" ht="12.75">
      <c r="A25" s="177">
        <v>21</v>
      </c>
      <c r="B25" s="385" t="s">
        <v>5148</v>
      </c>
      <c r="C25" s="385" t="s">
        <v>5149</v>
      </c>
      <c r="D25" s="385" t="s">
        <v>746</v>
      </c>
      <c r="E25" s="386">
        <v>52076339200</v>
      </c>
      <c r="F25" s="386">
        <f t="shared" si="0"/>
        <v>35003111393.28</v>
      </c>
      <c r="G25" s="385" t="s">
        <v>3940</v>
      </c>
      <c r="H25" s="385" t="s">
        <v>160</v>
      </c>
      <c r="I25" s="385" t="s">
        <v>884</v>
      </c>
      <c r="J25" s="385" t="s">
        <v>1944</v>
      </c>
    </row>
    <row r="26" spans="1:10" ht="12.75">
      <c r="A26" s="177">
        <v>22</v>
      </c>
      <c r="B26" s="385" t="s">
        <v>5150</v>
      </c>
      <c r="C26" s="385" t="s">
        <v>5151</v>
      </c>
      <c r="D26" s="385" t="s">
        <v>605</v>
      </c>
      <c r="E26" s="386">
        <v>51360669696</v>
      </c>
      <c r="F26" s="386">
        <f t="shared" si="0"/>
        <v>34522074136.166405</v>
      </c>
      <c r="G26" s="37" t="s">
        <v>234</v>
      </c>
      <c r="H26" s="37" t="s">
        <v>120</v>
      </c>
      <c r="I26" s="385" t="s">
        <v>612</v>
      </c>
      <c r="J26" s="385" t="s">
        <v>700</v>
      </c>
    </row>
    <row r="27" spans="1:10" ht="12.75">
      <c r="A27" s="177">
        <v>23</v>
      </c>
      <c r="B27" s="385" t="s">
        <v>5152</v>
      </c>
      <c r="C27" s="385" t="s">
        <v>3758</v>
      </c>
      <c r="D27" s="385" t="s">
        <v>746</v>
      </c>
      <c r="E27" s="386">
        <v>51047661568</v>
      </c>
      <c r="F27" s="386">
        <f t="shared" si="0"/>
        <v>34311685722.931202</v>
      </c>
      <c r="G27" s="385" t="s">
        <v>3940</v>
      </c>
      <c r="H27" s="387" t="s">
        <v>160</v>
      </c>
      <c r="I27" s="385" t="s">
        <v>612</v>
      </c>
      <c r="J27" s="385" t="s">
        <v>700</v>
      </c>
    </row>
    <row r="28" spans="1:10" ht="12.75">
      <c r="A28" s="177">
        <v>24</v>
      </c>
      <c r="B28" s="385" t="s">
        <v>5153</v>
      </c>
      <c r="C28" s="385" t="s">
        <v>5154</v>
      </c>
      <c r="D28" s="385" t="s">
        <v>605</v>
      </c>
      <c r="E28" s="386">
        <v>50951331840</v>
      </c>
      <c r="F28" s="386">
        <f t="shared" si="0"/>
        <v>34246937696.256</v>
      </c>
      <c r="G28" s="37" t="s">
        <v>234</v>
      </c>
      <c r="H28" s="37" t="s">
        <v>120</v>
      </c>
      <c r="I28" s="385" t="s">
        <v>541</v>
      </c>
      <c r="J28" s="385" t="s">
        <v>603</v>
      </c>
    </row>
    <row r="29" spans="1:10" ht="12.75">
      <c r="A29" s="177">
        <v>25</v>
      </c>
      <c r="B29" s="385" t="s">
        <v>5155</v>
      </c>
      <c r="C29" s="385" t="s">
        <v>5156</v>
      </c>
      <c r="D29" s="385" t="s">
        <v>746</v>
      </c>
      <c r="E29" s="386">
        <v>46189858816</v>
      </c>
      <c r="F29" s="386">
        <f t="shared" si="0"/>
        <v>31046513603.1744</v>
      </c>
      <c r="G29" s="385" t="s">
        <v>3940</v>
      </c>
      <c r="H29" s="385" t="s">
        <v>160</v>
      </c>
      <c r="I29" s="385" t="s">
        <v>537</v>
      </c>
      <c r="J29" s="385" t="s">
        <v>538</v>
      </c>
    </row>
    <row r="30" spans="1:10" ht="12.75">
      <c r="A30" s="177">
        <v>26</v>
      </c>
      <c r="B30" s="385" t="s">
        <v>5157</v>
      </c>
      <c r="C30" s="385" t="s">
        <v>5158</v>
      </c>
      <c r="D30" s="385" t="s">
        <v>605</v>
      </c>
      <c r="E30" s="386">
        <v>44989779968</v>
      </c>
      <c r="F30" s="386">
        <f t="shared" si="0"/>
        <v>30239880605.4912</v>
      </c>
      <c r="G30" s="37" t="s">
        <v>234</v>
      </c>
      <c r="H30" s="37" t="s">
        <v>120</v>
      </c>
      <c r="I30" s="385" t="s">
        <v>541</v>
      </c>
      <c r="J30" s="385" t="s">
        <v>603</v>
      </c>
    </row>
    <row r="31" spans="1:10" ht="12.75">
      <c r="A31" s="177">
        <v>27</v>
      </c>
      <c r="B31" s="385" t="s">
        <v>5159</v>
      </c>
      <c r="C31" s="385" t="s">
        <v>5160</v>
      </c>
      <c r="D31" s="385" t="s">
        <v>605</v>
      </c>
      <c r="E31" s="386">
        <v>44824211456</v>
      </c>
      <c r="F31" s="386">
        <f t="shared" si="0"/>
        <v>30128593730.150402</v>
      </c>
      <c r="G31" s="37" t="s">
        <v>5161</v>
      </c>
      <c r="H31" s="37" t="s">
        <v>5162</v>
      </c>
      <c r="I31" s="385" t="s">
        <v>612</v>
      </c>
      <c r="J31" s="385" t="s">
        <v>613</v>
      </c>
    </row>
    <row r="32" spans="1:10" ht="12.75">
      <c r="A32" s="177">
        <v>28</v>
      </c>
      <c r="B32" s="385" t="s">
        <v>5163</v>
      </c>
      <c r="C32" s="385" t="s">
        <v>5164</v>
      </c>
      <c r="D32" s="385" t="s">
        <v>746</v>
      </c>
      <c r="E32" s="386">
        <v>39174619136</v>
      </c>
      <c r="F32" s="386">
        <f t="shared" si="0"/>
        <v>26331220252.2624</v>
      </c>
      <c r="G32" s="385" t="s">
        <v>3940</v>
      </c>
      <c r="H32" s="385" t="s">
        <v>5165</v>
      </c>
      <c r="I32" s="385" t="s">
        <v>612</v>
      </c>
      <c r="J32" s="385" t="s">
        <v>700</v>
      </c>
    </row>
    <row r="33" spans="1:10" ht="12.75">
      <c r="A33" s="177">
        <v>29</v>
      </c>
      <c r="B33" s="385" t="s">
        <v>5166</v>
      </c>
      <c r="C33" s="385" t="s">
        <v>5167</v>
      </c>
      <c r="D33" s="385" t="s">
        <v>746</v>
      </c>
      <c r="E33" s="386">
        <v>38856998912</v>
      </c>
      <c r="F33" s="386">
        <f t="shared" si="0"/>
        <v>26117731818.7008</v>
      </c>
      <c r="G33" s="385" t="s">
        <v>3940</v>
      </c>
      <c r="H33" s="385" t="s">
        <v>5165</v>
      </c>
      <c r="I33" s="385" t="s">
        <v>612</v>
      </c>
      <c r="J33" s="385" t="s">
        <v>700</v>
      </c>
    </row>
    <row r="34" spans="1:10" ht="12.75">
      <c r="A34" s="177">
        <v>30</v>
      </c>
      <c r="B34" s="385" t="s">
        <v>5168</v>
      </c>
      <c r="C34" s="385" t="s">
        <v>5169</v>
      </c>
      <c r="D34" s="385" t="s">
        <v>670</v>
      </c>
      <c r="E34" s="386">
        <v>38466830336</v>
      </c>
      <c r="F34" s="386">
        <f t="shared" si="0"/>
        <v>25855480010.3424</v>
      </c>
      <c r="G34" s="385" t="s">
        <v>3940</v>
      </c>
      <c r="H34" s="385" t="s">
        <v>1201</v>
      </c>
      <c r="I34" s="385" t="s">
        <v>884</v>
      </c>
      <c r="J34" s="385" t="s">
        <v>1948</v>
      </c>
    </row>
    <row r="35" spans="1:10" ht="12.75">
      <c r="A35" s="177">
        <v>31</v>
      </c>
      <c r="B35" s="385" t="s">
        <v>186</v>
      </c>
      <c r="C35" s="385" t="s">
        <v>5170</v>
      </c>
      <c r="D35" s="385" t="s">
        <v>746</v>
      </c>
      <c r="E35" s="386">
        <v>38417231872</v>
      </c>
      <c r="F35" s="386">
        <f t="shared" si="0"/>
        <v>25822142402.7648</v>
      </c>
      <c r="G35" s="385" t="s">
        <v>3940</v>
      </c>
      <c r="H35" s="385" t="s">
        <v>37</v>
      </c>
      <c r="I35" s="385" t="s">
        <v>612</v>
      </c>
      <c r="J35" s="385" t="s">
        <v>613</v>
      </c>
    </row>
    <row r="36" spans="1:10" ht="12.75">
      <c r="A36" s="177">
        <v>32</v>
      </c>
      <c r="B36" s="385" t="s">
        <v>5171</v>
      </c>
      <c r="C36" s="385" t="s">
        <v>5172</v>
      </c>
      <c r="D36" s="385" t="s">
        <v>706</v>
      </c>
      <c r="E36" s="386">
        <v>37087019008</v>
      </c>
      <c r="F36" s="386">
        <f t="shared" si="0"/>
        <v>24928039826.2272</v>
      </c>
      <c r="G36" s="385" t="s">
        <v>3940</v>
      </c>
      <c r="H36" s="385" t="s">
        <v>1201</v>
      </c>
      <c r="I36" s="385" t="s">
        <v>612</v>
      </c>
      <c r="J36" s="385" t="s">
        <v>613</v>
      </c>
    </row>
    <row r="37" spans="1:10" ht="12.75">
      <c r="A37" s="177">
        <v>33</v>
      </c>
      <c r="B37" s="385" t="s">
        <v>5173</v>
      </c>
      <c r="C37" s="385" t="s">
        <v>5174</v>
      </c>
      <c r="D37" s="385" t="s">
        <v>746</v>
      </c>
      <c r="E37" s="386">
        <v>36701388800</v>
      </c>
      <c r="F37" s="386">
        <f t="shared" si="0"/>
        <v>24668838481.920002</v>
      </c>
      <c r="G37" s="385" t="s">
        <v>3940</v>
      </c>
      <c r="H37" s="387" t="s">
        <v>160</v>
      </c>
      <c r="I37" s="385" t="s">
        <v>537</v>
      </c>
      <c r="J37" s="385" t="s">
        <v>1778</v>
      </c>
    </row>
    <row r="38" spans="1:10" ht="12.75">
      <c r="A38" s="177">
        <v>34</v>
      </c>
      <c r="B38" s="385" t="s">
        <v>5175</v>
      </c>
      <c r="C38" s="385" t="s">
        <v>5176</v>
      </c>
      <c r="D38" s="385" t="s">
        <v>746</v>
      </c>
      <c r="E38" s="386">
        <v>33616089088</v>
      </c>
      <c r="F38" s="386">
        <f t="shared" si="0"/>
        <v>22595054280.499203</v>
      </c>
      <c r="G38" s="385" t="s">
        <v>3940</v>
      </c>
      <c r="H38" s="385" t="s">
        <v>5177</v>
      </c>
      <c r="I38" s="385" t="s">
        <v>537</v>
      </c>
      <c r="J38" s="385" t="s">
        <v>538</v>
      </c>
    </row>
    <row r="39" spans="1:10" ht="12.75">
      <c r="A39" s="177">
        <v>35</v>
      </c>
      <c r="B39" s="385" t="s">
        <v>5178</v>
      </c>
      <c r="C39" s="385" t="s">
        <v>5179</v>
      </c>
      <c r="D39" s="385" t="s">
        <v>746</v>
      </c>
      <c r="E39" s="386">
        <v>32291930112</v>
      </c>
      <c r="F39" s="386">
        <f t="shared" si="0"/>
        <v>21705020824.7808</v>
      </c>
      <c r="G39" s="385" t="s">
        <v>3940</v>
      </c>
      <c r="H39" s="385" t="s">
        <v>1201</v>
      </c>
      <c r="I39" s="385" t="s">
        <v>537</v>
      </c>
      <c r="J39" s="385" t="s">
        <v>538</v>
      </c>
    </row>
    <row r="40" spans="1:10" ht="12.75">
      <c r="A40" s="177">
        <v>36</v>
      </c>
      <c r="B40" s="385" t="s">
        <v>5180</v>
      </c>
      <c r="C40" s="385" t="s">
        <v>5181</v>
      </c>
      <c r="D40" s="385" t="s">
        <v>605</v>
      </c>
      <c r="E40" s="386">
        <v>32159989760</v>
      </c>
      <c r="F40" s="386">
        <f t="shared" si="0"/>
        <v>21616337117.184002</v>
      </c>
      <c r="G40" s="37" t="s">
        <v>234</v>
      </c>
      <c r="H40" s="37" t="s">
        <v>120</v>
      </c>
      <c r="I40" s="385" t="s">
        <v>884</v>
      </c>
      <c r="J40" s="385" t="s">
        <v>1944</v>
      </c>
    </row>
    <row r="41" spans="1:10" ht="12.75">
      <c r="A41" s="177">
        <v>37</v>
      </c>
      <c r="B41" s="385" t="s">
        <v>5182</v>
      </c>
      <c r="C41" s="385" t="s">
        <v>5183</v>
      </c>
      <c r="D41" s="385" t="s">
        <v>746</v>
      </c>
      <c r="E41" s="386">
        <v>31840999424</v>
      </c>
      <c r="F41" s="386">
        <f t="shared" si="0"/>
        <v>21401927762.841602</v>
      </c>
      <c r="G41" s="385" t="s">
        <v>3940</v>
      </c>
      <c r="H41" s="385" t="s">
        <v>1201</v>
      </c>
      <c r="I41" s="385" t="s">
        <v>884</v>
      </c>
      <c r="J41" s="385" t="s">
        <v>1944</v>
      </c>
    </row>
    <row r="42" spans="1:10" ht="12.75">
      <c r="A42" s="177">
        <v>38</v>
      </c>
      <c r="B42" s="385" t="s">
        <v>5184</v>
      </c>
      <c r="C42" s="385" t="s">
        <v>5185</v>
      </c>
      <c r="D42" s="385" t="s">
        <v>746</v>
      </c>
      <c r="E42" s="386">
        <v>30283149312</v>
      </c>
      <c r="F42" s="386">
        <f t="shared" si="0"/>
        <v>20354818810.060802</v>
      </c>
      <c r="G42" s="385" t="s">
        <v>3940</v>
      </c>
      <c r="H42" s="387" t="s">
        <v>5186</v>
      </c>
      <c r="I42" s="385" t="s">
        <v>612</v>
      </c>
      <c r="J42" s="385" t="s">
        <v>700</v>
      </c>
    </row>
    <row r="43" spans="1:10" ht="12.75">
      <c r="A43" s="177">
        <v>39</v>
      </c>
      <c r="B43" s="385" t="s">
        <v>5187</v>
      </c>
      <c r="C43" s="385" t="s">
        <v>5188</v>
      </c>
      <c r="D43" s="385" t="s">
        <v>605</v>
      </c>
      <c r="E43" s="386">
        <v>30036080640</v>
      </c>
      <c r="F43" s="386">
        <f t="shared" si="0"/>
        <v>20188751602.176003</v>
      </c>
      <c r="G43" s="385" t="s">
        <v>3940</v>
      </c>
      <c r="H43" s="385" t="s">
        <v>1201</v>
      </c>
      <c r="I43" s="385" t="s">
        <v>537</v>
      </c>
      <c r="J43" s="385" t="s">
        <v>1778</v>
      </c>
    </row>
    <row r="44" spans="1:10" ht="12.75">
      <c r="A44" s="177">
        <v>40</v>
      </c>
      <c r="B44" s="385" t="s">
        <v>5189</v>
      </c>
      <c r="C44" s="385" t="s">
        <v>5190</v>
      </c>
      <c r="D44" s="385" t="s">
        <v>5147</v>
      </c>
      <c r="E44" s="386">
        <v>29979729920</v>
      </c>
      <c r="F44" s="386">
        <f t="shared" si="0"/>
        <v>20150875465.728</v>
      </c>
      <c r="G44" s="52" t="s">
        <v>5191</v>
      </c>
      <c r="H44" s="52" t="s">
        <v>5192</v>
      </c>
      <c r="I44" s="385" t="s">
        <v>884</v>
      </c>
      <c r="J44" s="385" t="s">
        <v>1948</v>
      </c>
    </row>
    <row r="45" spans="1:10" ht="12.75">
      <c r="A45" s="177">
        <v>41</v>
      </c>
      <c r="B45" s="385" t="s">
        <v>5193</v>
      </c>
      <c r="C45" s="385" t="s">
        <v>5194</v>
      </c>
      <c r="D45" s="385" t="s">
        <v>746</v>
      </c>
      <c r="E45" s="386">
        <v>29027039232</v>
      </c>
      <c r="F45" s="386">
        <f t="shared" si="0"/>
        <v>19510524419.7888</v>
      </c>
      <c r="G45" s="385" t="s">
        <v>3940</v>
      </c>
      <c r="H45" s="385" t="s">
        <v>5195</v>
      </c>
      <c r="I45" s="385" t="s">
        <v>612</v>
      </c>
      <c r="J45" s="385" t="s">
        <v>613</v>
      </c>
    </row>
    <row r="46" spans="1:10" ht="12.75">
      <c r="A46" s="177">
        <v>42</v>
      </c>
      <c r="B46" s="385" t="s">
        <v>5196</v>
      </c>
      <c r="C46" s="385" t="s">
        <v>5197</v>
      </c>
      <c r="D46" s="385" t="s">
        <v>746</v>
      </c>
      <c r="E46" s="386">
        <v>28910469120</v>
      </c>
      <c r="F46" s="386">
        <f t="shared" si="0"/>
        <v>19432171819.008</v>
      </c>
      <c r="G46" s="385" t="s">
        <v>3940</v>
      </c>
      <c r="H46" s="385" t="s">
        <v>1201</v>
      </c>
      <c r="I46" s="385" t="s">
        <v>541</v>
      </c>
      <c r="J46" s="385" t="s">
        <v>603</v>
      </c>
    </row>
    <row r="47" spans="1:10" ht="12.75">
      <c r="A47" s="177">
        <v>43</v>
      </c>
      <c r="B47" s="385" t="s">
        <v>5198</v>
      </c>
      <c r="C47" s="385" t="s">
        <v>2256</v>
      </c>
      <c r="D47" s="385" t="s">
        <v>605</v>
      </c>
      <c r="E47" s="386">
        <v>28846190592</v>
      </c>
      <c r="F47" s="386">
        <f t="shared" si="0"/>
        <v>19388967006.4128</v>
      </c>
      <c r="G47" s="37" t="s">
        <v>234</v>
      </c>
      <c r="H47" s="37" t="s">
        <v>120</v>
      </c>
      <c r="I47" s="385" t="s">
        <v>612</v>
      </c>
      <c r="J47" s="385" t="s">
        <v>700</v>
      </c>
    </row>
    <row r="48" spans="1:10" ht="12.75">
      <c r="A48" s="177">
        <v>44</v>
      </c>
      <c r="B48" s="385" t="s">
        <v>5199</v>
      </c>
      <c r="C48" s="385" t="s">
        <v>5200</v>
      </c>
      <c r="D48" s="385" t="s">
        <v>605</v>
      </c>
      <c r="E48" s="386">
        <v>25019469824</v>
      </c>
      <c r="F48" s="386">
        <f t="shared" si="0"/>
        <v>16816836642.201601</v>
      </c>
      <c r="G48" s="385" t="s">
        <v>3940</v>
      </c>
      <c r="H48" s="385" t="s">
        <v>160</v>
      </c>
      <c r="I48" s="385" t="s">
        <v>537</v>
      </c>
      <c r="J48" s="385" t="s">
        <v>1778</v>
      </c>
    </row>
    <row r="49" spans="1:10" ht="12.75">
      <c r="A49" s="177">
        <v>45</v>
      </c>
      <c r="B49" s="385" t="s">
        <v>5201</v>
      </c>
      <c r="C49" s="385" t="s">
        <v>3577</v>
      </c>
      <c r="D49" s="385" t="s">
        <v>605</v>
      </c>
      <c r="E49" s="386">
        <v>24785780736</v>
      </c>
      <c r="F49" s="386">
        <f t="shared" si="0"/>
        <v>16659762521.7024</v>
      </c>
      <c r="G49" s="37" t="s">
        <v>234</v>
      </c>
      <c r="H49" s="37" t="s">
        <v>120</v>
      </c>
      <c r="I49" s="385" t="s">
        <v>612</v>
      </c>
      <c r="J49" s="385" t="s">
        <v>700</v>
      </c>
    </row>
    <row r="50" spans="1:10" ht="12.75">
      <c r="A50" s="177">
        <v>46</v>
      </c>
      <c r="B50" s="385" t="s">
        <v>5202</v>
      </c>
      <c r="C50" s="385" t="s">
        <v>5203</v>
      </c>
      <c r="D50" s="385" t="s">
        <v>605</v>
      </c>
      <c r="E50" s="386">
        <v>24656779264</v>
      </c>
      <c r="F50" s="386">
        <f t="shared" si="0"/>
        <v>16573054182.2976</v>
      </c>
      <c r="G50" s="37" t="s">
        <v>234</v>
      </c>
      <c r="H50" s="37" t="s">
        <v>120</v>
      </c>
      <c r="I50" s="385" t="s">
        <v>612</v>
      </c>
      <c r="J50" s="385" t="s">
        <v>700</v>
      </c>
    </row>
    <row r="51" spans="1:10" ht="12.75">
      <c r="A51" s="177">
        <v>47</v>
      </c>
      <c r="B51" s="385" t="s">
        <v>5204</v>
      </c>
      <c r="C51" s="385" t="s">
        <v>5205</v>
      </c>
      <c r="D51" s="385" t="s">
        <v>746</v>
      </c>
      <c r="E51" s="386">
        <v>23957219328</v>
      </c>
      <c r="F51" s="386">
        <f t="shared" si="0"/>
        <v>16102844971.3152</v>
      </c>
      <c r="G51" s="385" t="s">
        <v>3940</v>
      </c>
      <c r="H51" s="385" t="s">
        <v>1201</v>
      </c>
      <c r="I51" s="385" t="s">
        <v>537</v>
      </c>
      <c r="J51" s="385" t="s">
        <v>1778</v>
      </c>
    </row>
    <row r="52" spans="1:10" ht="12.75">
      <c r="A52" s="177">
        <v>48</v>
      </c>
      <c r="B52" s="385" t="s">
        <v>5206</v>
      </c>
      <c r="C52" s="385" t="s">
        <v>5207</v>
      </c>
      <c r="D52" s="385" t="s">
        <v>469</v>
      </c>
      <c r="E52" s="386">
        <v>23784949760</v>
      </c>
      <c r="F52" s="386">
        <f t="shared" si="0"/>
        <v>15987053981.184</v>
      </c>
      <c r="G52" s="37" t="s">
        <v>234</v>
      </c>
      <c r="H52" s="37" t="s">
        <v>5208</v>
      </c>
      <c r="I52" s="385" t="s">
        <v>541</v>
      </c>
      <c r="J52" s="385" t="s">
        <v>498</v>
      </c>
    </row>
    <row r="53" spans="1:10" ht="12.75">
      <c r="A53" s="177">
        <v>49</v>
      </c>
      <c r="B53" s="385" t="s">
        <v>5209</v>
      </c>
      <c r="C53" s="385" t="s">
        <v>5210</v>
      </c>
      <c r="D53" s="385" t="s">
        <v>1931</v>
      </c>
      <c r="E53" s="386">
        <v>23624730624</v>
      </c>
      <c r="F53" s="386">
        <f t="shared" si="0"/>
        <v>15879362688.9216</v>
      </c>
      <c r="G53" s="385" t="s">
        <v>3940</v>
      </c>
      <c r="H53" s="385" t="s">
        <v>2128</v>
      </c>
      <c r="I53" s="385" t="s">
        <v>884</v>
      </c>
      <c r="J53" s="385" t="s">
        <v>1948</v>
      </c>
    </row>
    <row r="54" spans="1:10" ht="12.75">
      <c r="A54" s="177">
        <v>50</v>
      </c>
      <c r="B54" s="385" t="s">
        <v>5211</v>
      </c>
      <c r="C54" s="385" t="s">
        <v>3123</v>
      </c>
      <c r="D54" s="385" t="s">
        <v>732</v>
      </c>
      <c r="E54" s="386">
        <v>23214569472</v>
      </c>
      <c r="F54" s="386">
        <f t="shared" si="0"/>
        <v>15603672870.604801</v>
      </c>
      <c r="G54" s="385" t="s">
        <v>3940</v>
      </c>
      <c r="H54" s="385" t="s">
        <v>5212</v>
      </c>
      <c r="I54" s="385" t="s">
        <v>537</v>
      </c>
      <c r="J54" s="385" t="s">
        <v>538</v>
      </c>
    </row>
    <row r="55" spans="1:10" ht="12.75">
      <c r="A55" s="177">
        <v>51</v>
      </c>
      <c r="B55" s="385" t="s">
        <v>5213</v>
      </c>
      <c r="C55" s="385" t="s">
        <v>5214</v>
      </c>
      <c r="D55" s="385" t="s">
        <v>746</v>
      </c>
      <c r="E55" s="386">
        <v>23134449664</v>
      </c>
      <c r="F55" s="386">
        <f t="shared" si="0"/>
        <v>15549820341.6576</v>
      </c>
      <c r="G55" s="385" t="s">
        <v>3940</v>
      </c>
      <c r="H55" s="385" t="s">
        <v>1201</v>
      </c>
      <c r="I55" s="385" t="s">
        <v>537</v>
      </c>
      <c r="J55" s="385" t="s">
        <v>1778</v>
      </c>
    </row>
    <row r="56" spans="1:10" ht="12.75">
      <c r="A56" s="177">
        <v>52</v>
      </c>
      <c r="B56" s="385" t="s">
        <v>5215</v>
      </c>
      <c r="C56" s="385" t="s">
        <v>5216</v>
      </c>
      <c r="D56" s="385" t="s">
        <v>746</v>
      </c>
      <c r="E56" s="386">
        <v>22142550016</v>
      </c>
      <c r="F56" s="386">
        <f t="shared" si="0"/>
        <v>14883114993.2544</v>
      </c>
      <c r="G56" s="385" t="s">
        <v>3940</v>
      </c>
      <c r="H56" s="385" t="s">
        <v>160</v>
      </c>
      <c r="I56" s="385" t="s">
        <v>612</v>
      </c>
      <c r="J56" s="385" t="s">
        <v>700</v>
      </c>
    </row>
    <row r="57" spans="1:10" ht="12.75">
      <c r="A57" s="177">
        <v>53</v>
      </c>
      <c r="B57" s="385" t="s">
        <v>5217</v>
      </c>
      <c r="C57" s="385" t="s">
        <v>5218</v>
      </c>
      <c r="D57" s="385" t="s">
        <v>1931</v>
      </c>
      <c r="E57" s="386">
        <v>20773480448</v>
      </c>
      <c r="F57" s="386">
        <f t="shared" si="0"/>
        <v>13962894883.123201</v>
      </c>
      <c r="G57" s="385" t="s">
        <v>3940</v>
      </c>
      <c r="H57" s="385" t="s">
        <v>160</v>
      </c>
      <c r="I57" s="385" t="s">
        <v>884</v>
      </c>
      <c r="J57" s="385" t="s">
        <v>1948</v>
      </c>
    </row>
    <row r="58" spans="1:10" ht="12.75">
      <c r="A58" s="177">
        <v>54</v>
      </c>
      <c r="B58" s="385" t="s">
        <v>254</v>
      </c>
      <c r="C58" s="385" t="s">
        <v>5219</v>
      </c>
      <c r="D58" s="385" t="s">
        <v>706</v>
      </c>
      <c r="E58" s="386">
        <v>19576840192</v>
      </c>
      <c r="F58" s="386">
        <f t="shared" si="0"/>
        <v>13158573135.052801</v>
      </c>
      <c r="G58" s="37" t="s">
        <v>154</v>
      </c>
      <c r="H58" s="37" t="s">
        <v>5220</v>
      </c>
      <c r="I58" s="385" t="s">
        <v>541</v>
      </c>
      <c r="J58" s="385" t="s">
        <v>603</v>
      </c>
    </row>
    <row r="59" spans="1:10" ht="12.75">
      <c r="A59" s="177">
        <v>55</v>
      </c>
      <c r="B59" s="385" t="s">
        <v>5221</v>
      </c>
      <c r="C59" s="385" t="s">
        <v>5222</v>
      </c>
      <c r="D59" s="385" t="s">
        <v>746</v>
      </c>
      <c r="E59" s="386">
        <v>19444520960</v>
      </c>
      <c r="F59" s="386">
        <f t="shared" si="0"/>
        <v>13069634763.264</v>
      </c>
      <c r="G59" s="385" t="s">
        <v>3940</v>
      </c>
      <c r="H59" s="385" t="s">
        <v>1201</v>
      </c>
      <c r="I59" s="385" t="s">
        <v>537</v>
      </c>
      <c r="J59" s="385" t="s">
        <v>1778</v>
      </c>
    </row>
    <row r="60" spans="1:10" ht="12.75">
      <c r="A60" s="177">
        <v>56</v>
      </c>
      <c r="B60" s="385" t="s">
        <v>5223</v>
      </c>
      <c r="C60" s="385" t="s">
        <v>5224</v>
      </c>
      <c r="D60" s="385" t="s">
        <v>469</v>
      </c>
      <c r="E60" s="386">
        <v>19392899072</v>
      </c>
      <c r="F60" s="386">
        <f t="shared" si="0"/>
        <v>13034937111.2448</v>
      </c>
      <c r="G60" s="37" t="s">
        <v>5225</v>
      </c>
      <c r="H60" s="385" t="s">
        <v>5226</v>
      </c>
      <c r="I60" s="385" t="s">
        <v>884</v>
      </c>
      <c r="J60" s="385" t="s">
        <v>1939</v>
      </c>
    </row>
    <row r="61" spans="1:10" ht="12.75">
      <c r="A61" s="177">
        <v>57</v>
      </c>
      <c r="B61" s="385" t="s">
        <v>5227</v>
      </c>
      <c r="C61" s="385" t="s">
        <v>5228</v>
      </c>
      <c r="D61" s="385" t="s">
        <v>746</v>
      </c>
      <c r="E61" s="386">
        <v>18083160064</v>
      </c>
      <c r="F61" s="386">
        <f t="shared" si="0"/>
        <v>12154596037.017601</v>
      </c>
      <c r="G61" s="385" t="s">
        <v>3940</v>
      </c>
      <c r="H61" s="385" t="s">
        <v>5229</v>
      </c>
      <c r="I61" s="385" t="s">
        <v>884</v>
      </c>
      <c r="J61" s="385" t="s">
        <v>1939</v>
      </c>
    </row>
    <row r="62" spans="1:10" ht="12.75">
      <c r="A62" s="177">
        <v>58</v>
      </c>
      <c r="B62" s="385" t="s">
        <v>5230</v>
      </c>
      <c r="C62" s="385" t="s">
        <v>3880</v>
      </c>
      <c r="D62" s="385" t="s">
        <v>746</v>
      </c>
      <c r="E62" s="386">
        <v>18078830592</v>
      </c>
      <c r="F62" s="386">
        <f t="shared" si="0"/>
        <v>12151685982.4128</v>
      </c>
      <c r="G62" s="385" t="s">
        <v>3940</v>
      </c>
      <c r="H62" s="385" t="s">
        <v>1201</v>
      </c>
      <c r="I62" s="385" t="s">
        <v>541</v>
      </c>
      <c r="J62" s="385" t="s">
        <v>498</v>
      </c>
    </row>
    <row r="63" spans="1:10" ht="12.75">
      <c r="A63" s="177">
        <v>59</v>
      </c>
      <c r="B63" s="385" t="s">
        <v>5253</v>
      </c>
      <c r="C63" s="385" t="s">
        <v>5254</v>
      </c>
      <c r="D63" s="385" t="s">
        <v>605</v>
      </c>
      <c r="E63" s="386">
        <v>17979680768</v>
      </c>
      <c r="F63" s="386">
        <f t="shared" si="0"/>
        <v>12085042428.2112</v>
      </c>
      <c r="G63" s="37" t="s">
        <v>234</v>
      </c>
      <c r="H63" s="37" t="s">
        <v>120</v>
      </c>
      <c r="I63" s="385" t="s">
        <v>541</v>
      </c>
      <c r="J63" s="385" t="s">
        <v>603</v>
      </c>
    </row>
    <row r="64" spans="1:10" ht="12.75">
      <c r="A64" s="177">
        <v>60</v>
      </c>
      <c r="B64" s="385" t="s">
        <v>5255</v>
      </c>
      <c r="C64" s="385" t="s">
        <v>5256</v>
      </c>
      <c r="D64" s="37" t="s">
        <v>5257</v>
      </c>
      <c r="E64" s="386">
        <v>17309700096</v>
      </c>
      <c r="F64" s="386">
        <f t="shared" si="0"/>
        <v>11634714919.5264</v>
      </c>
      <c r="G64" s="385" t="s">
        <v>3940</v>
      </c>
      <c r="H64" s="385" t="s">
        <v>1201</v>
      </c>
      <c r="I64" s="385" t="s">
        <v>612</v>
      </c>
      <c r="J64" s="385" t="s">
        <v>613</v>
      </c>
    </row>
    <row r="65" spans="1:10" ht="12.75">
      <c r="A65" s="177">
        <v>61</v>
      </c>
      <c r="B65" s="385" t="s">
        <v>5258</v>
      </c>
      <c r="C65" s="385" t="s">
        <v>5259</v>
      </c>
      <c r="D65" s="385" t="s">
        <v>605</v>
      </c>
      <c r="E65" s="386">
        <v>17177350144</v>
      </c>
      <c r="F65" s="386">
        <f t="shared" si="0"/>
        <v>11545755899.2896</v>
      </c>
      <c r="G65" s="37" t="s">
        <v>234</v>
      </c>
      <c r="H65" s="37" t="s">
        <v>120</v>
      </c>
      <c r="I65" s="385" t="s">
        <v>884</v>
      </c>
      <c r="J65" s="385" t="s">
        <v>1944</v>
      </c>
    </row>
    <row r="66" spans="1:10" ht="12.75">
      <c r="A66" s="177">
        <v>62</v>
      </c>
      <c r="B66" s="385" t="s">
        <v>5260</v>
      </c>
      <c r="C66" s="385" t="s">
        <v>5261</v>
      </c>
      <c r="D66" s="385" t="s">
        <v>746</v>
      </c>
      <c r="E66" s="386">
        <v>16919119872</v>
      </c>
      <c r="F66" s="386">
        <f t="shared" si="0"/>
        <v>11372186421.9648</v>
      </c>
      <c r="G66" s="385" t="s">
        <v>3940</v>
      </c>
      <c r="H66" s="385" t="s">
        <v>1201</v>
      </c>
      <c r="I66" s="385" t="s">
        <v>612</v>
      </c>
      <c r="J66" s="385" t="s">
        <v>700</v>
      </c>
    </row>
    <row r="67" spans="1:10" ht="12.75">
      <c r="A67" s="177">
        <v>63</v>
      </c>
      <c r="B67" s="385" t="s">
        <v>5262</v>
      </c>
      <c r="C67" s="385" t="s">
        <v>5263</v>
      </c>
      <c r="D67" s="385" t="s">
        <v>746</v>
      </c>
      <c r="E67" s="386">
        <v>16173330432</v>
      </c>
      <c r="F67" s="386">
        <f t="shared" si="0"/>
        <v>10870904049.868801</v>
      </c>
      <c r="G67" s="385" t="s">
        <v>3940</v>
      </c>
      <c r="H67" s="385" t="s">
        <v>1201</v>
      </c>
      <c r="I67" s="385" t="s">
        <v>612</v>
      </c>
      <c r="J67" s="385" t="s">
        <v>700</v>
      </c>
    </row>
    <row r="68" spans="1:10" ht="12.75">
      <c r="A68" s="177">
        <v>64</v>
      </c>
      <c r="B68" s="385" t="s">
        <v>5264</v>
      </c>
      <c r="C68" s="385" t="s">
        <v>5265</v>
      </c>
      <c r="D68" s="385" t="s">
        <v>746</v>
      </c>
      <c r="E68" s="386">
        <v>16101879808</v>
      </c>
      <c r="F68" s="386">
        <f t="shared" si="0"/>
        <v>10822878512.9472</v>
      </c>
      <c r="G68" s="385" t="s">
        <v>3940</v>
      </c>
      <c r="H68" s="385" t="s">
        <v>1201</v>
      </c>
      <c r="I68" s="385" t="s">
        <v>612</v>
      </c>
      <c r="J68" s="385" t="s">
        <v>700</v>
      </c>
    </row>
    <row r="69" spans="1:10" ht="12.75">
      <c r="A69" s="177">
        <v>65</v>
      </c>
      <c r="B69" s="385" t="s">
        <v>5266</v>
      </c>
      <c r="C69" s="385" t="s">
        <v>5267</v>
      </c>
      <c r="D69" s="385" t="s">
        <v>732</v>
      </c>
      <c r="E69" s="386">
        <v>16014969856</v>
      </c>
      <c r="F69" s="386">
        <f aca="true" t="shared" si="1" ref="F69:F132">E69*0.67215</f>
        <v>10764461988.7104</v>
      </c>
      <c r="G69" s="385" t="s">
        <v>3940</v>
      </c>
      <c r="H69" s="385" t="s">
        <v>253</v>
      </c>
      <c r="I69" s="385" t="s">
        <v>537</v>
      </c>
      <c r="J69" s="385" t="s">
        <v>538</v>
      </c>
    </row>
    <row r="70" spans="1:10" ht="12.75">
      <c r="A70" s="177">
        <v>66</v>
      </c>
      <c r="B70" s="385" t="s">
        <v>5268</v>
      </c>
      <c r="C70" s="385" t="s">
        <v>2385</v>
      </c>
      <c r="D70" s="385" t="s">
        <v>746</v>
      </c>
      <c r="E70" s="386">
        <v>15258930176</v>
      </c>
      <c r="F70" s="386">
        <f t="shared" si="1"/>
        <v>10256289917.7984</v>
      </c>
      <c r="G70" s="385" t="s">
        <v>3940</v>
      </c>
      <c r="H70" s="385" t="s">
        <v>1201</v>
      </c>
      <c r="I70" s="385" t="s">
        <v>612</v>
      </c>
      <c r="J70" s="385" t="s">
        <v>700</v>
      </c>
    </row>
    <row r="71" spans="1:10" ht="12.75">
      <c r="A71" s="177">
        <v>67</v>
      </c>
      <c r="B71" s="385" t="s">
        <v>5269</v>
      </c>
      <c r="C71" s="385" t="s">
        <v>5270</v>
      </c>
      <c r="D71" s="385" t="s">
        <v>746</v>
      </c>
      <c r="E71" s="386">
        <v>14985530368</v>
      </c>
      <c r="F71" s="386">
        <f t="shared" si="1"/>
        <v>10072524236.8512</v>
      </c>
      <c r="G71" s="385" t="s">
        <v>3940</v>
      </c>
      <c r="H71" s="385" t="s">
        <v>1201</v>
      </c>
      <c r="I71" s="385" t="s">
        <v>612</v>
      </c>
      <c r="J71" s="385" t="s">
        <v>613</v>
      </c>
    </row>
    <row r="72" spans="1:10" ht="12.75">
      <c r="A72" s="177">
        <v>68</v>
      </c>
      <c r="B72" s="385" t="s">
        <v>5271</v>
      </c>
      <c r="C72" s="385" t="s">
        <v>5272</v>
      </c>
      <c r="D72" s="385" t="s">
        <v>746</v>
      </c>
      <c r="E72" s="386">
        <v>14842680320</v>
      </c>
      <c r="F72" s="386">
        <f t="shared" si="1"/>
        <v>9976507577.088001</v>
      </c>
      <c r="G72" s="385" t="s">
        <v>3940</v>
      </c>
      <c r="H72" s="385" t="s">
        <v>160</v>
      </c>
      <c r="I72" s="385" t="s">
        <v>537</v>
      </c>
      <c r="J72" s="385" t="s">
        <v>1778</v>
      </c>
    </row>
    <row r="73" spans="1:10" ht="12.75">
      <c r="A73" s="177">
        <v>69</v>
      </c>
      <c r="B73" s="385" t="s">
        <v>5273</v>
      </c>
      <c r="C73" s="385" t="s">
        <v>5274</v>
      </c>
      <c r="D73" s="385" t="s">
        <v>746</v>
      </c>
      <c r="E73" s="386">
        <v>14841329664</v>
      </c>
      <c r="F73" s="386">
        <f t="shared" si="1"/>
        <v>9975599733.6576</v>
      </c>
      <c r="G73" s="385" t="s">
        <v>3940</v>
      </c>
      <c r="H73" s="385" t="s">
        <v>1201</v>
      </c>
      <c r="I73" s="385" t="s">
        <v>884</v>
      </c>
      <c r="J73" s="385" t="s">
        <v>1948</v>
      </c>
    </row>
    <row r="74" spans="1:10" ht="12.75">
      <c r="A74" s="177">
        <v>70</v>
      </c>
      <c r="B74" s="385" t="s">
        <v>5275</v>
      </c>
      <c r="C74" s="385" t="s">
        <v>5276</v>
      </c>
      <c r="D74" s="385" t="s">
        <v>530</v>
      </c>
      <c r="E74" s="386">
        <v>14698080256</v>
      </c>
      <c r="F74" s="386">
        <f t="shared" si="1"/>
        <v>9879314644.0704</v>
      </c>
      <c r="G74" s="385" t="s">
        <v>3940</v>
      </c>
      <c r="H74" s="385" t="s">
        <v>181</v>
      </c>
      <c r="I74" s="385" t="s">
        <v>537</v>
      </c>
      <c r="J74" s="385" t="s">
        <v>538</v>
      </c>
    </row>
    <row r="75" spans="1:10" ht="12.75">
      <c r="A75" s="177">
        <v>71</v>
      </c>
      <c r="B75" s="385" t="s">
        <v>5277</v>
      </c>
      <c r="C75" s="385" t="s">
        <v>5278</v>
      </c>
      <c r="D75" s="385" t="s">
        <v>605</v>
      </c>
      <c r="E75" s="386">
        <v>14331219968</v>
      </c>
      <c r="F75" s="386">
        <f t="shared" si="1"/>
        <v>9632729501.4912</v>
      </c>
      <c r="G75" s="37" t="s">
        <v>234</v>
      </c>
      <c r="H75" s="37" t="s">
        <v>120</v>
      </c>
      <c r="I75" s="385" t="s">
        <v>541</v>
      </c>
      <c r="J75" s="385" t="s">
        <v>707</v>
      </c>
    </row>
    <row r="76" spans="1:10" ht="12.75">
      <c r="A76" s="177">
        <v>72</v>
      </c>
      <c r="B76" s="385" t="s">
        <v>5279</v>
      </c>
      <c r="C76" s="385" t="s">
        <v>5280</v>
      </c>
      <c r="D76" s="385" t="s">
        <v>605</v>
      </c>
      <c r="E76" s="386">
        <v>13904690176</v>
      </c>
      <c r="F76" s="386">
        <f t="shared" si="1"/>
        <v>9346037501.7984</v>
      </c>
      <c r="G76" s="37" t="s">
        <v>234</v>
      </c>
      <c r="H76" s="37" t="s">
        <v>120</v>
      </c>
      <c r="I76" s="385" t="s">
        <v>612</v>
      </c>
      <c r="J76" s="385" t="s">
        <v>700</v>
      </c>
    </row>
    <row r="77" spans="1:10" ht="12.75">
      <c r="A77" s="177">
        <v>73</v>
      </c>
      <c r="B77" s="385" t="s">
        <v>5281</v>
      </c>
      <c r="C77" s="385" t="s">
        <v>5282</v>
      </c>
      <c r="D77" s="385" t="s">
        <v>565</v>
      </c>
      <c r="E77" s="386">
        <v>13736859648</v>
      </c>
      <c r="F77" s="386">
        <f t="shared" si="1"/>
        <v>9233230212.4032</v>
      </c>
      <c r="G77" s="385" t="s">
        <v>3940</v>
      </c>
      <c r="H77" s="385" t="s">
        <v>1201</v>
      </c>
      <c r="I77" s="385" t="s">
        <v>884</v>
      </c>
      <c r="J77" s="385" t="s">
        <v>1944</v>
      </c>
    </row>
    <row r="78" spans="1:10" ht="12.75">
      <c r="A78" s="177">
        <v>74</v>
      </c>
      <c r="B78" s="385" t="s">
        <v>5283</v>
      </c>
      <c r="C78" s="385" t="s">
        <v>5284</v>
      </c>
      <c r="D78" s="385" t="s">
        <v>746</v>
      </c>
      <c r="E78" s="386">
        <v>12903810048</v>
      </c>
      <c r="F78" s="386">
        <f t="shared" si="1"/>
        <v>8673295923.7632</v>
      </c>
      <c r="G78" s="385" t="s">
        <v>3940</v>
      </c>
      <c r="H78" s="385" t="s">
        <v>160</v>
      </c>
      <c r="I78" s="385" t="s">
        <v>537</v>
      </c>
      <c r="J78" s="385" t="s">
        <v>538</v>
      </c>
    </row>
    <row r="79" spans="1:10" ht="12.75">
      <c r="A79" s="177">
        <v>75</v>
      </c>
      <c r="B79" s="385" t="s">
        <v>5285</v>
      </c>
      <c r="C79" s="385" t="s">
        <v>5286</v>
      </c>
      <c r="D79" s="385" t="s">
        <v>706</v>
      </c>
      <c r="E79" s="386">
        <v>12859020288</v>
      </c>
      <c r="F79" s="386">
        <f t="shared" si="1"/>
        <v>8643190486.5792</v>
      </c>
      <c r="G79" s="37" t="s">
        <v>154</v>
      </c>
      <c r="H79" s="385" t="s">
        <v>5287</v>
      </c>
      <c r="I79" s="385" t="s">
        <v>541</v>
      </c>
      <c r="J79" s="385" t="s">
        <v>603</v>
      </c>
    </row>
    <row r="80" spans="1:10" ht="12.75">
      <c r="A80" s="177">
        <v>76</v>
      </c>
      <c r="B80" s="385" t="s">
        <v>5288</v>
      </c>
      <c r="C80" s="385" t="s">
        <v>5289</v>
      </c>
      <c r="D80" s="385" t="s">
        <v>746</v>
      </c>
      <c r="E80" s="386">
        <v>12713029632</v>
      </c>
      <c r="F80" s="386">
        <f t="shared" si="1"/>
        <v>8545062867.1488</v>
      </c>
      <c r="G80" s="385" t="s">
        <v>3940</v>
      </c>
      <c r="H80" s="37" t="s">
        <v>307</v>
      </c>
      <c r="I80" s="385" t="s">
        <v>884</v>
      </c>
      <c r="J80" s="385" t="s">
        <v>1948</v>
      </c>
    </row>
    <row r="81" spans="1:10" ht="12.75">
      <c r="A81" s="177">
        <v>77</v>
      </c>
      <c r="B81" s="385" t="s">
        <v>5290</v>
      </c>
      <c r="C81" s="385" t="s">
        <v>3790</v>
      </c>
      <c r="D81" s="385" t="s">
        <v>746</v>
      </c>
      <c r="E81" s="386">
        <v>12336459776</v>
      </c>
      <c r="F81" s="386">
        <f t="shared" si="1"/>
        <v>8291951438.4384</v>
      </c>
      <c r="G81" s="385" t="s">
        <v>3940</v>
      </c>
      <c r="H81" s="385" t="s">
        <v>1201</v>
      </c>
      <c r="I81" s="385" t="s">
        <v>612</v>
      </c>
      <c r="J81" s="385" t="s">
        <v>700</v>
      </c>
    </row>
    <row r="82" spans="1:10" ht="12.75">
      <c r="A82" s="177">
        <v>78</v>
      </c>
      <c r="B82" s="385" t="s">
        <v>5291</v>
      </c>
      <c r="C82" s="385" t="s">
        <v>3486</v>
      </c>
      <c r="D82" s="385" t="s">
        <v>746</v>
      </c>
      <c r="E82" s="386">
        <v>12237139968</v>
      </c>
      <c r="F82" s="386">
        <f t="shared" si="1"/>
        <v>8225193629.4912</v>
      </c>
      <c r="G82" s="385" t="s">
        <v>3940</v>
      </c>
      <c r="H82" s="385" t="s">
        <v>1201</v>
      </c>
      <c r="I82" s="385" t="s">
        <v>541</v>
      </c>
      <c r="J82" s="385" t="s">
        <v>498</v>
      </c>
    </row>
    <row r="83" spans="1:10" ht="12.75">
      <c r="A83" s="177">
        <v>79</v>
      </c>
      <c r="B83" s="385" t="s">
        <v>5292</v>
      </c>
      <c r="C83" s="385" t="s">
        <v>5293</v>
      </c>
      <c r="D83" s="385" t="s">
        <v>746</v>
      </c>
      <c r="E83" s="386">
        <v>11904900096</v>
      </c>
      <c r="F83" s="386">
        <f t="shared" si="1"/>
        <v>8001878599.526401</v>
      </c>
      <c r="G83" s="385" t="s">
        <v>3940</v>
      </c>
      <c r="H83" s="385" t="s">
        <v>1201</v>
      </c>
      <c r="I83" s="385" t="s">
        <v>612</v>
      </c>
      <c r="J83" s="385" t="s">
        <v>700</v>
      </c>
    </row>
    <row r="84" spans="1:10" ht="12.75">
      <c r="A84" s="177">
        <v>80</v>
      </c>
      <c r="B84" s="385" t="s">
        <v>4076</v>
      </c>
      <c r="C84" s="385" t="s">
        <v>5294</v>
      </c>
      <c r="D84" s="385" t="s">
        <v>765</v>
      </c>
      <c r="E84" s="386">
        <v>11892859904</v>
      </c>
      <c r="F84" s="386">
        <f t="shared" si="1"/>
        <v>7993785784.4736</v>
      </c>
      <c r="G84" s="37" t="s">
        <v>5295</v>
      </c>
      <c r="H84" s="37" t="s">
        <v>120</v>
      </c>
      <c r="I84" s="385" t="s">
        <v>884</v>
      </c>
      <c r="J84" s="385" t="s">
        <v>1948</v>
      </c>
    </row>
    <row r="85" spans="1:10" ht="12.75">
      <c r="A85" s="177">
        <v>81</v>
      </c>
      <c r="B85" s="385" t="s">
        <v>5296</v>
      </c>
      <c r="C85" s="385" t="s">
        <v>5297</v>
      </c>
      <c r="D85" s="385" t="s">
        <v>605</v>
      </c>
      <c r="E85" s="386">
        <v>11840799744</v>
      </c>
      <c r="F85" s="386">
        <f t="shared" si="1"/>
        <v>7958793547.929601</v>
      </c>
      <c r="G85" s="37" t="s">
        <v>234</v>
      </c>
      <c r="H85" s="37" t="s">
        <v>120</v>
      </c>
      <c r="I85" s="385" t="s">
        <v>612</v>
      </c>
      <c r="J85" s="385" t="s">
        <v>700</v>
      </c>
    </row>
    <row r="86" spans="1:10" ht="12.75">
      <c r="A86" s="177">
        <v>82</v>
      </c>
      <c r="B86" s="385" t="s">
        <v>5298</v>
      </c>
      <c r="C86" s="385" t="s">
        <v>5299</v>
      </c>
      <c r="D86" s="385" t="s">
        <v>746</v>
      </c>
      <c r="E86" s="386">
        <v>11763269632</v>
      </c>
      <c r="F86" s="386">
        <f t="shared" si="1"/>
        <v>7906681683.1488</v>
      </c>
      <c r="G86" s="385" t="s">
        <v>3940</v>
      </c>
      <c r="H86" s="37" t="s">
        <v>160</v>
      </c>
      <c r="I86" s="385" t="s">
        <v>537</v>
      </c>
      <c r="J86" s="385" t="s">
        <v>1778</v>
      </c>
    </row>
    <row r="87" spans="1:10" ht="12.75">
      <c r="A87" s="177">
        <v>83</v>
      </c>
      <c r="B87" s="385" t="s">
        <v>5300</v>
      </c>
      <c r="C87" s="385" t="s">
        <v>5301</v>
      </c>
      <c r="D87" s="385" t="s">
        <v>605</v>
      </c>
      <c r="E87" s="386">
        <v>11752290304</v>
      </c>
      <c r="F87" s="386">
        <f t="shared" si="1"/>
        <v>7899301927.8336</v>
      </c>
      <c r="G87" s="37" t="s">
        <v>234</v>
      </c>
      <c r="H87" s="37" t="s">
        <v>5089</v>
      </c>
      <c r="I87" s="385" t="s">
        <v>541</v>
      </c>
      <c r="J87" s="385" t="s">
        <v>603</v>
      </c>
    </row>
    <row r="88" spans="1:10" ht="12.75">
      <c r="A88" s="177">
        <v>84</v>
      </c>
      <c r="B88" s="385" t="s">
        <v>5302</v>
      </c>
      <c r="C88" s="385" t="s">
        <v>5303</v>
      </c>
      <c r="D88" s="385" t="s">
        <v>605</v>
      </c>
      <c r="E88" s="386">
        <v>11631040512</v>
      </c>
      <c r="F88" s="386">
        <f t="shared" si="1"/>
        <v>7817803880.1408</v>
      </c>
      <c r="G88" s="37" t="s">
        <v>234</v>
      </c>
      <c r="H88" s="37" t="s">
        <v>120</v>
      </c>
      <c r="I88" s="385" t="s">
        <v>884</v>
      </c>
      <c r="J88" s="385" t="s">
        <v>1944</v>
      </c>
    </row>
    <row r="89" spans="1:10" ht="12.75">
      <c r="A89" s="177">
        <v>85</v>
      </c>
      <c r="B89" s="385" t="s">
        <v>5304</v>
      </c>
      <c r="C89" s="385" t="s">
        <v>5305</v>
      </c>
      <c r="D89" s="385" t="s">
        <v>5306</v>
      </c>
      <c r="E89" s="386">
        <v>11485689856</v>
      </c>
      <c r="F89" s="386">
        <f t="shared" si="1"/>
        <v>7720106436.710401</v>
      </c>
      <c r="G89" s="385" t="s">
        <v>3940</v>
      </c>
      <c r="H89" s="385" t="s">
        <v>160</v>
      </c>
      <c r="I89" s="385" t="s">
        <v>541</v>
      </c>
      <c r="J89" s="385" t="s">
        <v>603</v>
      </c>
    </row>
    <row r="90" spans="1:10" ht="12.75">
      <c r="A90" s="177">
        <v>86</v>
      </c>
      <c r="B90" s="385" t="s">
        <v>5307</v>
      </c>
      <c r="C90" s="385" t="s">
        <v>5308</v>
      </c>
      <c r="D90" s="385" t="s">
        <v>746</v>
      </c>
      <c r="E90" s="386">
        <v>11170390016</v>
      </c>
      <c r="F90" s="386">
        <f t="shared" si="1"/>
        <v>7508177649.2544</v>
      </c>
      <c r="G90" s="385" t="s">
        <v>3940</v>
      </c>
      <c r="H90" s="385" t="s">
        <v>160</v>
      </c>
      <c r="I90" s="385" t="s">
        <v>537</v>
      </c>
      <c r="J90" s="385" t="s">
        <v>538</v>
      </c>
    </row>
    <row r="91" spans="1:10" ht="12.75">
      <c r="A91" s="177">
        <v>87</v>
      </c>
      <c r="B91" s="385" t="s">
        <v>5309</v>
      </c>
      <c r="C91" s="385" t="s">
        <v>5310</v>
      </c>
      <c r="D91" s="385" t="s">
        <v>732</v>
      </c>
      <c r="E91" s="386">
        <v>11103380480</v>
      </c>
      <c r="F91" s="386">
        <f t="shared" si="1"/>
        <v>7463137189.632</v>
      </c>
      <c r="G91" s="385" t="s">
        <v>3940</v>
      </c>
      <c r="H91" s="385" t="s">
        <v>1201</v>
      </c>
      <c r="I91" s="385" t="s">
        <v>537</v>
      </c>
      <c r="J91" s="385" t="s">
        <v>538</v>
      </c>
    </row>
    <row r="92" spans="1:10" ht="12.75">
      <c r="A92" s="177">
        <v>88</v>
      </c>
      <c r="B92" s="385" t="s">
        <v>5311</v>
      </c>
      <c r="C92" s="385" t="s">
        <v>2679</v>
      </c>
      <c r="D92" s="385" t="s">
        <v>746</v>
      </c>
      <c r="E92" s="386">
        <v>11007750144</v>
      </c>
      <c r="F92" s="386">
        <f t="shared" si="1"/>
        <v>7398859259.2896</v>
      </c>
      <c r="G92" s="385" t="s">
        <v>3940</v>
      </c>
      <c r="H92" s="385" t="s">
        <v>1201</v>
      </c>
      <c r="I92" s="385" t="s">
        <v>612</v>
      </c>
      <c r="J92" s="385" t="s">
        <v>700</v>
      </c>
    </row>
    <row r="93" spans="1:10" ht="12.75">
      <c r="A93" s="177">
        <v>89</v>
      </c>
      <c r="B93" s="385" t="s">
        <v>5312</v>
      </c>
      <c r="C93" s="385" t="s">
        <v>5313</v>
      </c>
      <c r="D93" s="385" t="s">
        <v>746</v>
      </c>
      <c r="E93" s="386">
        <v>10547980288</v>
      </c>
      <c r="F93" s="386">
        <f t="shared" si="1"/>
        <v>7089824950.5792</v>
      </c>
      <c r="G93" s="385" t="s">
        <v>3940</v>
      </c>
      <c r="H93" s="385" t="s">
        <v>160</v>
      </c>
      <c r="I93" s="385" t="s">
        <v>537</v>
      </c>
      <c r="J93" s="385" t="s">
        <v>538</v>
      </c>
    </row>
    <row r="94" spans="1:10" ht="12.75">
      <c r="A94" s="177">
        <v>90</v>
      </c>
      <c r="B94" s="385" t="s">
        <v>5314</v>
      </c>
      <c r="C94" s="385" t="s">
        <v>3330</v>
      </c>
      <c r="D94" s="385" t="s">
        <v>746</v>
      </c>
      <c r="E94" s="386">
        <v>10248680448</v>
      </c>
      <c r="F94" s="386">
        <f t="shared" si="1"/>
        <v>6888650563.1232</v>
      </c>
      <c r="G94" s="385" t="s">
        <v>3940</v>
      </c>
      <c r="H94" s="37" t="s">
        <v>160</v>
      </c>
      <c r="I94" s="385" t="s">
        <v>537</v>
      </c>
      <c r="J94" s="385" t="s">
        <v>1778</v>
      </c>
    </row>
    <row r="95" spans="1:10" ht="12.75">
      <c r="A95" s="177">
        <v>91</v>
      </c>
      <c r="B95" s="385" t="s">
        <v>5315</v>
      </c>
      <c r="C95" s="385" t="s">
        <v>3663</v>
      </c>
      <c r="D95" s="385" t="s">
        <v>605</v>
      </c>
      <c r="E95" s="386">
        <v>10216179712</v>
      </c>
      <c r="F95" s="386">
        <f t="shared" si="1"/>
        <v>6866805193.4208</v>
      </c>
      <c r="G95" s="37" t="s">
        <v>234</v>
      </c>
      <c r="H95" s="37" t="s">
        <v>120</v>
      </c>
      <c r="I95" s="385" t="s">
        <v>541</v>
      </c>
      <c r="J95" s="385" t="s">
        <v>603</v>
      </c>
    </row>
    <row r="96" spans="1:10" ht="12.75">
      <c r="A96" s="177">
        <v>92</v>
      </c>
      <c r="B96" s="385" t="s">
        <v>5316</v>
      </c>
      <c r="C96" s="385" t="s">
        <v>5317</v>
      </c>
      <c r="D96" s="385" t="s">
        <v>746</v>
      </c>
      <c r="E96" s="386">
        <v>9580379136</v>
      </c>
      <c r="F96" s="386">
        <f t="shared" si="1"/>
        <v>6439451836.262401</v>
      </c>
      <c r="G96" s="385" t="s">
        <v>3940</v>
      </c>
      <c r="H96" s="385" t="s">
        <v>1201</v>
      </c>
      <c r="I96" s="385" t="s">
        <v>537</v>
      </c>
      <c r="J96" s="385" t="s">
        <v>1778</v>
      </c>
    </row>
    <row r="97" spans="1:10" ht="12.75">
      <c r="A97" s="177">
        <v>93</v>
      </c>
      <c r="B97" s="385" t="s">
        <v>5318</v>
      </c>
      <c r="C97" s="385" t="s">
        <v>5319</v>
      </c>
      <c r="D97" s="385" t="s">
        <v>746</v>
      </c>
      <c r="E97" s="386">
        <v>9459306496</v>
      </c>
      <c r="F97" s="386">
        <f t="shared" si="1"/>
        <v>6358072861.2864</v>
      </c>
      <c r="G97" s="385" t="s">
        <v>3940</v>
      </c>
      <c r="H97" s="385" t="s">
        <v>1201</v>
      </c>
      <c r="I97" s="385" t="s">
        <v>612</v>
      </c>
      <c r="J97" s="385" t="s">
        <v>700</v>
      </c>
    </row>
    <row r="98" spans="1:10" ht="12.75">
      <c r="A98" s="177">
        <v>94</v>
      </c>
      <c r="B98" s="385" t="s">
        <v>5320</v>
      </c>
      <c r="C98" s="385" t="s">
        <v>5321</v>
      </c>
      <c r="D98" s="385" t="s">
        <v>746</v>
      </c>
      <c r="E98" s="386">
        <v>9457726464</v>
      </c>
      <c r="F98" s="386">
        <f t="shared" si="1"/>
        <v>6357010842.7776</v>
      </c>
      <c r="G98" s="385" t="s">
        <v>3940</v>
      </c>
      <c r="H98" s="385" t="s">
        <v>160</v>
      </c>
      <c r="I98" s="385" t="s">
        <v>612</v>
      </c>
      <c r="J98" s="385" t="s">
        <v>700</v>
      </c>
    </row>
    <row r="99" spans="1:10" ht="12.75">
      <c r="A99" s="177">
        <v>95</v>
      </c>
      <c r="B99" s="385" t="s">
        <v>5322</v>
      </c>
      <c r="C99" s="385" t="s">
        <v>5323</v>
      </c>
      <c r="D99" s="385" t="s">
        <v>605</v>
      </c>
      <c r="E99" s="386">
        <v>9430082560</v>
      </c>
      <c r="F99" s="386">
        <f t="shared" si="1"/>
        <v>6338429992.704</v>
      </c>
      <c r="G99" s="385" t="s">
        <v>3940</v>
      </c>
      <c r="H99" s="385" t="s">
        <v>1201</v>
      </c>
      <c r="I99" s="385" t="s">
        <v>541</v>
      </c>
      <c r="J99" s="385" t="s">
        <v>603</v>
      </c>
    </row>
    <row r="100" spans="1:10" ht="12.75">
      <c r="A100" s="177">
        <v>96</v>
      </c>
      <c r="B100" s="385" t="s">
        <v>5324</v>
      </c>
      <c r="C100" s="385" t="s">
        <v>5325</v>
      </c>
      <c r="D100" s="385" t="s">
        <v>746</v>
      </c>
      <c r="E100" s="386">
        <v>9071733760</v>
      </c>
      <c r="F100" s="386">
        <f t="shared" si="1"/>
        <v>6097565846.784</v>
      </c>
      <c r="G100" s="385" t="s">
        <v>3940</v>
      </c>
      <c r="H100" s="385" t="s">
        <v>1201</v>
      </c>
      <c r="I100" s="385" t="s">
        <v>612</v>
      </c>
      <c r="J100" s="385" t="s">
        <v>700</v>
      </c>
    </row>
    <row r="101" spans="1:10" ht="12.75">
      <c r="A101" s="177">
        <v>97</v>
      </c>
      <c r="B101" s="385" t="s">
        <v>5326</v>
      </c>
      <c r="C101" s="385" t="s">
        <v>5327</v>
      </c>
      <c r="D101" s="385" t="s">
        <v>746</v>
      </c>
      <c r="E101" s="386">
        <v>9051066368</v>
      </c>
      <c r="F101" s="386">
        <f t="shared" si="1"/>
        <v>6083674259.251201</v>
      </c>
      <c r="G101" s="385" t="s">
        <v>3940</v>
      </c>
      <c r="H101" s="385" t="s">
        <v>160</v>
      </c>
      <c r="I101" s="385" t="s">
        <v>612</v>
      </c>
      <c r="J101" s="385" t="s">
        <v>700</v>
      </c>
    </row>
    <row r="102" spans="1:10" ht="12.75">
      <c r="A102" s="177">
        <v>98</v>
      </c>
      <c r="B102" s="385" t="s">
        <v>5328</v>
      </c>
      <c r="C102" s="385" t="s">
        <v>5329</v>
      </c>
      <c r="D102" s="385" t="s">
        <v>530</v>
      </c>
      <c r="E102" s="386">
        <v>8767503360</v>
      </c>
      <c r="F102" s="386">
        <f t="shared" si="1"/>
        <v>5893077383.424</v>
      </c>
      <c r="G102" s="385" t="s">
        <v>3940</v>
      </c>
      <c r="H102" s="385" t="s">
        <v>1201</v>
      </c>
      <c r="I102" s="385" t="s">
        <v>537</v>
      </c>
      <c r="J102" s="385" t="s">
        <v>538</v>
      </c>
    </row>
    <row r="103" spans="1:10" ht="12.75">
      <c r="A103" s="177">
        <v>99</v>
      </c>
      <c r="B103" s="385" t="s">
        <v>5330</v>
      </c>
      <c r="C103" s="385" t="s">
        <v>5331</v>
      </c>
      <c r="D103" s="385" t="s">
        <v>746</v>
      </c>
      <c r="E103" s="386">
        <v>8717193216</v>
      </c>
      <c r="F103" s="386">
        <f t="shared" si="1"/>
        <v>5859261420.1344</v>
      </c>
      <c r="G103" s="385" t="s">
        <v>3940</v>
      </c>
      <c r="H103" s="385" t="s">
        <v>1201</v>
      </c>
      <c r="I103" s="385" t="s">
        <v>537</v>
      </c>
      <c r="J103" s="385" t="s">
        <v>1778</v>
      </c>
    </row>
    <row r="104" spans="1:10" ht="12.75">
      <c r="A104" s="177">
        <v>100</v>
      </c>
      <c r="B104" s="385" t="s">
        <v>5332</v>
      </c>
      <c r="C104" s="385" t="s">
        <v>5333</v>
      </c>
      <c r="D104" s="385" t="s">
        <v>746</v>
      </c>
      <c r="E104" s="386">
        <v>8593386496</v>
      </c>
      <c r="F104" s="386">
        <f t="shared" si="1"/>
        <v>5776044733.2864</v>
      </c>
      <c r="G104" s="385" t="s">
        <v>3940</v>
      </c>
      <c r="H104" s="385" t="s">
        <v>1201</v>
      </c>
      <c r="I104" s="385" t="s">
        <v>541</v>
      </c>
      <c r="J104" s="385" t="s">
        <v>498</v>
      </c>
    </row>
    <row r="105" spans="1:10" ht="12.75">
      <c r="A105" s="177">
        <v>101</v>
      </c>
      <c r="B105" s="385" t="s">
        <v>5334</v>
      </c>
      <c r="C105" s="385" t="s">
        <v>5335</v>
      </c>
      <c r="D105" s="385" t="s">
        <v>610</v>
      </c>
      <c r="E105" s="386">
        <v>8544147968</v>
      </c>
      <c r="F105" s="386">
        <f t="shared" si="1"/>
        <v>5742949056.6912</v>
      </c>
      <c r="G105" s="385" t="s">
        <v>3940</v>
      </c>
      <c r="H105" s="387" t="s">
        <v>160</v>
      </c>
      <c r="I105" s="385" t="s">
        <v>537</v>
      </c>
      <c r="J105" s="385" t="s">
        <v>538</v>
      </c>
    </row>
    <row r="106" spans="1:10" ht="12.75">
      <c r="A106" s="177">
        <v>102</v>
      </c>
      <c r="B106" s="385" t="s">
        <v>5336</v>
      </c>
      <c r="C106" s="385" t="s">
        <v>5337</v>
      </c>
      <c r="D106" s="385" t="s">
        <v>746</v>
      </c>
      <c r="E106" s="386">
        <v>8169527808</v>
      </c>
      <c r="F106" s="386">
        <f t="shared" si="1"/>
        <v>5491148116.147201</v>
      </c>
      <c r="G106" s="385" t="s">
        <v>3940</v>
      </c>
      <c r="H106" s="385" t="s">
        <v>1201</v>
      </c>
      <c r="I106" s="385" t="s">
        <v>612</v>
      </c>
      <c r="J106" s="385" t="s">
        <v>700</v>
      </c>
    </row>
    <row r="107" spans="1:10" ht="12.75">
      <c r="A107" s="177">
        <v>103</v>
      </c>
      <c r="B107" s="385" t="s">
        <v>5338</v>
      </c>
      <c r="C107" s="385" t="s">
        <v>5339</v>
      </c>
      <c r="D107" s="385" t="s">
        <v>746</v>
      </c>
      <c r="E107" s="386">
        <v>8157125120</v>
      </c>
      <c r="F107" s="386">
        <f t="shared" si="1"/>
        <v>5482811649.408</v>
      </c>
      <c r="G107" s="385" t="s">
        <v>3940</v>
      </c>
      <c r="H107" s="385" t="s">
        <v>1201</v>
      </c>
      <c r="I107" s="385" t="s">
        <v>612</v>
      </c>
      <c r="J107" s="385" t="s">
        <v>700</v>
      </c>
    </row>
    <row r="108" spans="1:10" ht="12.75">
      <c r="A108" s="177">
        <v>104</v>
      </c>
      <c r="B108" s="385" t="s">
        <v>5340</v>
      </c>
      <c r="C108" s="385" t="s">
        <v>5341</v>
      </c>
      <c r="D108" s="385" t="s">
        <v>1938</v>
      </c>
      <c r="E108" s="386">
        <v>7880340992</v>
      </c>
      <c r="F108" s="386">
        <f t="shared" si="1"/>
        <v>5296771197.7728</v>
      </c>
      <c r="G108" s="37" t="s">
        <v>4115</v>
      </c>
      <c r="H108" s="37" t="s">
        <v>5342</v>
      </c>
      <c r="I108" s="385" t="s">
        <v>541</v>
      </c>
      <c r="J108" s="385" t="s">
        <v>603</v>
      </c>
    </row>
    <row r="109" spans="1:10" ht="12.75">
      <c r="A109" s="177">
        <v>105</v>
      </c>
      <c r="B109" s="385" t="s">
        <v>5142</v>
      </c>
      <c r="C109" s="385" t="s">
        <v>5143</v>
      </c>
      <c r="D109" s="385" t="s">
        <v>746</v>
      </c>
      <c r="E109" s="386">
        <v>7862987776</v>
      </c>
      <c r="F109" s="386">
        <f t="shared" si="1"/>
        <v>5285107233.6384</v>
      </c>
      <c r="G109" s="385" t="s">
        <v>3940</v>
      </c>
      <c r="H109" s="387" t="s">
        <v>160</v>
      </c>
      <c r="I109" s="385" t="s">
        <v>612</v>
      </c>
      <c r="J109" s="385" t="s">
        <v>700</v>
      </c>
    </row>
    <row r="110" spans="1:10" ht="12.75">
      <c r="A110" s="177">
        <v>106</v>
      </c>
      <c r="B110" s="385" t="s">
        <v>5144</v>
      </c>
      <c r="C110" s="385" t="s">
        <v>5369</v>
      </c>
      <c r="D110" s="385" t="s">
        <v>746</v>
      </c>
      <c r="E110" s="386">
        <v>7810117120</v>
      </c>
      <c r="F110" s="386">
        <f t="shared" si="1"/>
        <v>5249570222.208</v>
      </c>
      <c r="G110" s="385" t="s">
        <v>3940</v>
      </c>
      <c r="H110" s="385" t="s">
        <v>160</v>
      </c>
      <c r="I110" s="385" t="s">
        <v>537</v>
      </c>
      <c r="J110" s="385" t="s">
        <v>1778</v>
      </c>
    </row>
    <row r="111" spans="1:10" ht="12.75">
      <c r="A111" s="177">
        <v>107</v>
      </c>
      <c r="B111" s="385" t="s">
        <v>5370</v>
      </c>
      <c r="C111" s="385" t="s">
        <v>5371</v>
      </c>
      <c r="D111" s="385" t="s">
        <v>605</v>
      </c>
      <c r="E111" s="386">
        <v>7773859840</v>
      </c>
      <c r="F111" s="386">
        <f t="shared" si="1"/>
        <v>5225199891.456</v>
      </c>
      <c r="G111" s="37" t="s">
        <v>234</v>
      </c>
      <c r="H111" s="37" t="s">
        <v>120</v>
      </c>
      <c r="I111" s="385" t="s">
        <v>541</v>
      </c>
      <c r="J111" s="385" t="s">
        <v>603</v>
      </c>
    </row>
    <row r="112" spans="1:10" ht="12.75">
      <c r="A112" s="177">
        <v>108</v>
      </c>
      <c r="B112" s="385" t="s">
        <v>5372</v>
      </c>
      <c r="C112" s="385" t="s">
        <v>5373</v>
      </c>
      <c r="D112" s="385" t="s">
        <v>746</v>
      </c>
      <c r="E112" s="386">
        <v>7773663232</v>
      </c>
      <c r="F112" s="386">
        <f t="shared" si="1"/>
        <v>5225067741.388801</v>
      </c>
      <c r="G112" s="385" t="s">
        <v>3940</v>
      </c>
      <c r="H112" s="385" t="s">
        <v>1201</v>
      </c>
      <c r="I112" s="385" t="s">
        <v>537</v>
      </c>
      <c r="J112" s="385" t="s">
        <v>538</v>
      </c>
    </row>
    <row r="113" spans="1:10" ht="12.75">
      <c r="A113" s="177">
        <v>109</v>
      </c>
      <c r="B113" s="385" t="s">
        <v>5374</v>
      </c>
      <c r="C113" s="385" t="s">
        <v>5375</v>
      </c>
      <c r="D113" s="385" t="s">
        <v>605</v>
      </c>
      <c r="E113" s="386">
        <v>7749225984</v>
      </c>
      <c r="F113" s="386">
        <f t="shared" si="1"/>
        <v>5208642245.1456</v>
      </c>
      <c r="G113" s="385" t="s">
        <v>3940</v>
      </c>
      <c r="H113" s="385" t="s">
        <v>1201</v>
      </c>
      <c r="I113" s="385" t="s">
        <v>612</v>
      </c>
      <c r="J113" s="385" t="s">
        <v>700</v>
      </c>
    </row>
    <row r="114" spans="1:10" ht="12.75">
      <c r="A114" s="177">
        <v>110</v>
      </c>
      <c r="B114" s="385" t="s">
        <v>5376</v>
      </c>
      <c r="C114" s="385" t="s">
        <v>5377</v>
      </c>
      <c r="D114" s="385" t="s">
        <v>746</v>
      </c>
      <c r="E114" s="386">
        <v>7589321216</v>
      </c>
      <c r="F114" s="386">
        <f t="shared" si="1"/>
        <v>5101162255.3344</v>
      </c>
      <c r="G114" s="385" t="s">
        <v>3940</v>
      </c>
      <c r="H114" s="385" t="s">
        <v>5378</v>
      </c>
      <c r="I114" s="385" t="s">
        <v>537</v>
      </c>
      <c r="J114" s="385" t="s">
        <v>1778</v>
      </c>
    </row>
    <row r="115" spans="1:10" ht="12.75">
      <c r="A115" s="177">
        <v>111</v>
      </c>
      <c r="B115" s="385" t="s">
        <v>5379</v>
      </c>
      <c r="C115" s="385" t="s">
        <v>5380</v>
      </c>
      <c r="D115" s="385" t="s">
        <v>746</v>
      </c>
      <c r="E115" s="386">
        <v>7552859136</v>
      </c>
      <c r="F115" s="386">
        <f t="shared" si="1"/>
        <v>5076654268.262401</v>
      </c>
      <c r="G115" s="385" t="s">
        <v>3940</v>
      </c>
      <c r="H115" s="385" t="s">
        <v>1201</v>
      </c>
      <c r="I115" s="385" t="s">
        <v>612</v>
      </c>
      <c r="J115" s="385" t="s">
        <v>700</v>
      </c>
    </row>
    <row r="116" spans="1:10" ht="12.75">
      <c r="A116" s="177">
        <v>112</v>
      </c>
      <c r="B116" s="385" t="s">
        <v>5381</v>
      </c>
      <c r="C116" s="385" t="s">
        <v>5382</v>
      </c>
      <c r="D116" s="385" t="s">
        <v>746</v>
      </c>
      <c r="E116" s="386">
        <v>7138874880</v>
      </c>
      <c r="F116" s="386">
        <f t="shared" si="1"/>
        <v>4798394750.592</v>
      </c>
      <c r="G116" s="385" t="s">
        <v>5383</v>
      </c>
      <c r="H116" s="385" t="s">
        <v>1201</v>
      </c>
      <c r="I116" s="385" t="s">
        <v>612</v>
      </c>
      <c r="J116" s="385" t="s">
        <v>700</v>
      </c>
    </row>
    <row r="117" spans="1:10" ht="12.75">
      <c r="A117" s="177">
        <v>113</v>
      </c>
      <c r="B117" s="385" t="s">
        <v>5384</v>
      </c>
      <c r="C117" s="385" t="s">
        <v>5385</v>
      </c>
      <c r="D117" s="385" t="s">
        <v>746</v>
      </c>
      <c r="E117" s="386">
        <v>7106727936</v>
      </c>
      <c r="F117" s="386">
        <f t="shared" si="1"/>
        <v>4776787182.1824</v>
      </c>
      <c r="G117" s="37" t="s">
        <v>154</v>
      </c>
      <c r="H117" s="52" t="s">
        <v>5386</v>
      </c>
      <c r="I117" s="385" t="s">
        <v>884</v>
      </c>
      <c r="J117" s="385" t="s">
        <v>1948</v>
      </c>
    </row>
    <row r="118" spans="1:10" ht="12.75">
      <c r="A118" s="177">
        <v>114</v>
      </c>
      <c r="B118" s="385" t="s">
        <v>5387</v>
      </c>
      <c r="C118" s="385" t="s">
        <v>5388</v>
      </c>
      <c r="D118" s="385" t="s">
        <v>746</v>
      </c>
      <c r="E118" s="386">
        <v>7054240768</v>
      </c>
      <c r="F118" s="386">
        <f t="shared" si="1"/>
        <v>4741507932.2112</v>
      </c>
      <c r="G118" s="385" t="s">
        <v>3940</v>
      </c>
      <c r="H118" s="385" t="s">
        <v>160</v>
      </c>
      <c r="I118" s="385" t="s">
        <v>537</v>
      </c>
      <c r="J118" s="385" t="s">
        <v>538</v>
      </c>
    </row>
    <row r="119" spans="1:10" ht="12.75">
      <c r="A119" s="177">
        <v>115</v>
      </c>
      <c r="B119" s="385" t="s">
        <v>5389</v>
      </c>
      <c r="C119" s="385" t="s">
        <v>5390</v>
      </c>
      <c r="D119" s="385" t="s">
        <v>746</v>
      </c>
      <c r="E119" s="386">
        <v>7035521024</v>
      </c>
      <c r="F119" s="386">
        <f t="shared" si="1"/>
        <v>4728925456.2816</v>
      </c>
      <c r="G119" s="385" t="s">
        <v>3940</v>
      </c>
      <c r="H119" s="385" t="s">
        <v>1201</v>
      </c>
      <c r="I119" s="385" t="s">
        <v>541</v>
      </c>
      <c r="J119" s="385" t="s">
        <v>498</v>
      </c>
    </row>
    <row r="120" spans="1:10" ht="12.75">
      <c r="A120" s="177">
        <v>116</v>
      </c>
      <c r="B120" s="385" t="s">
        <v>5391</v>
      </c>
      <c r="C120" s="385" t="s">
        <v>5392</v>
      </c>
      <c r="D120" s="385" t="s">
        <v>746</v>
      </c>
      <c r="E120" s="386">
        <v>7030865920</v>
      </c>
      <c r="F120" s="386">
        <f t="shared" si="1"/>
        <v>4725796528.128</v>
      </c>
      <c r="G120" s="385" t="s">
        <v>3940</v>
      </c>
      <c r="H120" s="387" t="s">
        <v>160</v>
      </c>
      <c r="I120" s="385" t="s">
        <v>541</v>
      </c>
      <c r="J120" s="385" t="s">
        <v>498</v>
      </c>
    </row>
    <row r="121" spans="1:10" ht="12.75">
      <c r="A121" s="177">
        <v>117</v>
      </c>
      <c r="B121" s="385" t="s">
        <v>5393</v>
      </c>
      <c r="C121" s="385" t="s">
        <v>5394</v>
      </c>
      <c r="D121" s="385" t="s">
        <v>746</v>
      </c>
      <c r="E121" s="386">
        <v>6933299200</v>
      </c>
      <c r="F121" s="386">
        <f t="shared" si="1"/>
        <v>4660217057.28</v>
      </c>
      <c r="G121" s="385" t="s">
        <v>3940</v>
      </c>
      <c r="H121" s="385" t="s">
        <v>1201</v>
      </c>
      <c r="I121" s="385" t="s">
        <v>537</v>
      </c>
      <c r="J121" s="385" t="s">
        <v>1778</v>
      </c>
    </row>
    <row r="122" spans="1:10" ht="12.75">
      <c r="A122" s="177">
        <v>118</v>
      </c>
      <c r="B122" s="385" t="s">
        <v>5395</v>
      </c>
      <c r="C122" s="385" t="s">
        <v>5396</v>
      </c>
      <c r="D122" s="385" t="s">
        <v>746</v>
      </c>
      <c r="E122" s="386">
        <v>6859170816</v>
      </c>
      <c r="F122" s="386">
        <f t="shared" si="1"/>
        <v>4610391663.9744005</v>
      </c>
      <c r="G122" s="385" t="s">
        <v>3940</v>
      </c>
      <c r="H122" s="385" t="s">
        <v>1201</v>
      </c>
      <c r="I122" s="385" t="s">
        <v>884</v>
      </c>
      <c r="J122" s="385" t="s">
        <v>1948</v>
      </c>
    </row>
    <row r="123" spans="1:10" ht="12.75">
      <c r="A123" s="177">
        <v>119</v>
      </c>
      <c r="B123" s="385" t="s">
        <v>5397</v>
      </c>
      <c r="C123" s="385" t="s">
        <v>5398</v>
      </c>
      <c r="D123" s="385" t="s">
        <v>5147</v>
      </c>
      <c r="E123" s="386">
        <v>6739947008</v>
      </c>
      <c r="F123" s="386">
        <f t="shared" si="1"/>
        <v>4530255381.4272</v>
      </c>
      <c r="G123" s="385" t="s">
        <v>3940</v>
      </c>
      <c r="H123" s="387" t="s">
        <v>1201</v>
      </c>
      <c r="I123" s="385" t="s">
        <v>884</v>
      </c>
      <c r="J123" s="385" t="s">
        <v>1948</v>
      </c>
    </row>
    <row r="124" spans="1:10" ht="12.75">
      <c r="A124" s="177">
        <v>120</v>
      </c>
      <c r="B124" s="385" t="s">
        <v>5399</v>
      </c>
      <c r="C124" s="385" t="s">
        <v>5400</v>
      </c>
      <c r="D124" s="385" t="s">
        <v>706</v>
      </c>
      <c r="E124" s="386">
        <v>6692101120</v>
      </c>
      <c r="F124" s="386">
        <f t="shared" si="1"/>
        <v>4498095767.808001</v>
      </c>
      <c r="G124" s="37" t="s">
        <v>154</v>
      </c>
      <c r="H124" s="37" t="s">
        <v>5401</v>
      </c>
      <c r="I124" s="385" t="s">
        <v>541</v>
      </c>
      <c r="J124" s="385" t="s">
        <v>603</v>
      </c>
    </row>
    <row r="125" spans="1:10" ht="12.75">
      <c r="A125" s="177">
        <v>121</v>
      </c>
      <c r="B125" s="385" t="s">
        <v>5402</v>
      </c>
      <c r="C125" s="385" t="s">
        <v>5403</v>
      </c>
      <c r="D125" s="385" t="s">
        <v>746</v>
      </c>
      <c r="E125" s="386">
        <v>6445940224</v>
      </c>
      <c r="F125" s="386">
        <f t="shared" si="1"/>
        <v>4332638721.5616</v>
      </c>
      <c r="G125" s="385" t="s">
        <v>3940</v>
      </c>
      <c r="H125" s="385" t="s">
        <v>160</v>
      </c>
      <c r="I125" s="385" t="s">
        <v>537</v>
      </c>
      <c r="J125" s="385" t="s">
        <v>1778</v>
      </c>
    </row>
    <row r="126" spans="1:10" ht="12.75">
      <c r="A126" s="177">
        <v>122</v>
      </c>
      <c r="B126" s="385" t="s">
        <v>5404</v>
      </c>
      <c r="C126" s="385" t="s">
        <v>5405</v>
      </c>
      <c r="D126" s="385" t="s">
        <v>746</v>
      </c>
      <c r="E126" s="386">
        <v>6373452800</v>
      </c>
      <c r="F126" s="386">
        <f t="shared" si="1"/>
        <v>4283916299.52</v>
      </c>
      <c r="G126" s="385" t="s">
        <v>3940</v>
      </c>
      <c r="H126" s="385" t="s">
        <v>1201</v>
      </c>
      <c r="I126" s="385" t="s">
        <v>537</v>
      </c>
      <c r="J126" s="385" t="s">
        <v>1778</v>
      </c>
    </row>
    <row r="127" spans="1:10" ht="12.75">
      <c r="A127" s="177">
        <v>123</v>
      </c>
      <c r="B127" s="385" t="s">
        <v>3974</v>
      </c>
      <c r="C127" s="385" t="s">
        <v>3973</v>
      </c>
      <c r="D127" s="37" t="s">
        <v>163</v>
      </c>
      <c r="E127" s="386">
        <v>6149294080</v>
      </c>
      <c r="F127" s="386">
        <f t="shared" si="1"/>
        <v>4133248015.872</v>
      </c>
      <c r="G127" s="37" t="s">
        <v>5406</v>
      </c>
      <c r="H127" s="52" t="s">
        <v>5407</v>
      </c>
      <c r="I127" s="385" t="s">
        <v>884</v>
      </c>
      <c r="J127" s="385" t="s">
        <v>1939</v>
      </c>
    </row>
    <row r="128" spans="1:10" ht="12.75">
      <c r="A128" s="177">
        <v>124</v>
      </c>
      <c r="B128" s="385" t="s">
        <v>5408</v>
      </c>
      <c r="C128" s="385" t="s">
        <v>5409</v>
      </c>
      <c r="D128" s="385" t="s">
        <v>746</v>
      </c>
      <c r="E128" s="386">
        <v>6032638976</v>
      </c>
      <c r="F128" s="386">
        <f t="shared" si="1"/>
        <v>4054838287.7184</v>
      </c>
      <c r="G128" s="385" t="s">
        <v>3940</v>
      </c>
      <c r="H128" s="385" t="s">
        <v>1201</v>
      </c>
      <c r="I128" s="385" t="s">
        <v>541</v>
      </c>
      <c r="J128" s="385" t="s">
        <v>542</v>
      </c>
    </row>
    <row r="129" spans="1:10" ht="12.75">
      <c r="A129" s="177">
        <v>125</v>
      </c>
      <c r="B129" s="385" t="s">
        <v>5410</v>
      </c>
      <c r="C129" s="385" t="s">
        <v>5411</v>
      </c>
      <c r="D129" s="385" t="s">
        <v>746</v>
      </c>
      <c r="E129" s="386">
        <v>5879393792</v>
      </c>
      <c r="F129" s="386">
        <f t="shared" si="1"/>
        <v>3951834537.2928</v>
      </c>
      <c r="G129" s="385" t="s">
        <v>3940</v>
      </c>
      <c r="H129" s="385" t="s">
        <v>160</v>
      </c>
      <c r="I129" s="385" t="s">
        <v>612</v>
      </c>
      <c r="J129" s="385" t="s">
        <v>700</v>
      </c>
    </row>
    <row r="130" spans="1:10" ht="12.75">
      <c r="A130" s="177">
        <v>126</v>
      </c>
      <c r="B130" s="385" t="s">
        <v>5412</v>
      </c>
      <c r="C130" s="385" t="s">
        <v>5413</v>
      </c>
      <c r="D130" s="385" t="s">
        <v>605</v>
      </c>
      <c r="E130" s="386">
        <v>5777925120</v>
      </c>
      <c r="F130" s="386">
        <f t="shared" si="1"/>
        <v>3883632369.408</v>
      </c>
      <c r="G130" s="37" t="s">
        <v>234</v>
      </c>
      <c r="H130" s="37" t="s">
        <v>120</v>
      </c>
      <c r="I130" s="385" t="s">
        <v>612</v>
      </c>
      <c r="J130" s="385" t="s">
        <v>700</v>
      </c>
    </row>
    <row r="131" spans="1:10" ht="12.75">
      <c r="A131" s="177">
        <v>127</v>
      </c>
      <c r="B131" s="385" t="s">
        <v>5414</v>
      </c>
      <c r="C131" s="385" t="s">
        <v>5415</v>
      </c>
      <c r="D131" s="385" t="s">
        <v>746</v>
      </c>
      <c r="E131" s="386">
        <v>5572860928</v>
      </c>
      <c r="F131" s="386">
        <f t="shared" si="1"/>
        <v>3745798472.7552</v>
      </c>
      <c r="G131" s="385" t="s">
        <v>3940</v>
      </c>
      <c r="H131" s="387" t="s">
        <v>160</v>
      </c>
      <c r="I131" s="385" t="s">
        <v>541</v>
      </c>
      <c r="J131" s="385" t="s">
        <v>498</v>
      </c>
    </row>
    <row r="132" spans="1:10" ht="12.75">
      <c r="A132" s="177">
        <v>128</v>
      </c>
      <c r="B132" s="385" t="s">
        <v>5416</v>
      </c>
      <c r="C132" s="385" t="s">
        <v>2417</v>
      </c>
      <c r="D132" s="385" t="s">
        <v>746</v>
      </c>
      <c r="E132" s="386">
        <v>5540151808</v>
      </c>
      <c r="F132" s="386">
        <f t="shared" si="1"/>
        <v>3723813037.7472</v>
      </c>
      <c r="G132" s="385" t="s">
        <v>3940</v>
      </c>
      <c r="H132" s="385" t="s">
        <v>160</v>
      </c>
      <c r="I132" s="385" t="s">
        <v>537</v>
      </c>
      <c r="J132" s="385" t="s">
        <v>1778</v>
      </c>
    </row>
    <row r="133" spans="1:10" ht="12.75">
      <c r="A133" s="177">
        <v>129</v>
      </c>
      <c r="B133" s="385" t="s">
        <v>5417</v>
      </c>
      <c r="C133" s="385" t="s">
        <v>5418</v>
      </c>
      <c r="D133" s="385" t="s">
        <v>746</v>
      </c>
      <c r="E133" s="386">
        <v>5422268928</v>
      </c>
      <c r="F133" s="386">
        <f aca="true" t="shared" si="2" ref="F133:F196">E133*0.67215</f>
        <v>3644578059.9552</v>
      </c>
      <c r="G133" s="385" t="s">
        <v>3940</v>
      </c>
      <c r="H133" s="385" t="s">
        <v>160</v>
      </c>
      <c r="I133" s="385" t="s">
        <v>612</v>
      </c>
      <c r="J133" s="385" t="s">
        <v>700</v>
      </c>
    </row>
    <row r="134" spans="1:10" ht="12.75">
      <c r="A134" s="177">
        <v>130</v>
      </c>
      <c r="B134" s="385" t="s">
        <v>5419</v>
      </c>
      <c r="C134" s="385" t="s">
        <v>5420</v>
      </c>
      <c r="D134" s="385" t="s">
        <v>5421</v>
      </c>
      <c r="E134" s="386">
        <v>5401133056</v>
      </c>
      <c r="F134" s="386">
        <f t="shared" si="2"/>
        <v>3630371583.5904</v>
      </c>
      <c r="G134" s="385" t="s">
        <v>3940</v>
      </c>
      <c r="H134" s="385" t="s">
        <v>1201</v>
      </c>
      <c r="I134" s="385" t="s">
        <v>537</v>
      </c>
      <c r="J134" s="385" t="s">
        <v>538</v>
      </c>
    </row>
    <row r="135" spans="1:10" ht="12.75">
      <c r="A135" s="177">
        <v>131</v>
      </c>
      <c r="B135" s="385" t="s">
        <v>5422</v>
      </c>
      <c r="C135" s="385" t="s">
        <v>2713</v>
      </c>
      <c r="D135" s="385" t="s">
        <v>761</v>
      </c>
      <c r="E135" s="386">
        <v>5361801216</v>
      </c>
      <c r="F135" s="386">
        <f t="shared" si="2"/>
        <v>3603934687.3344</v>
      </c>
      <c r="G135" s="385" t="s">
        <v>3940</v>
      </c>
      <c r="H135" s="385" t="s">
        <v>160</v>
      </c>
      <c r="I135" s="385" t="s">
        <v>537</v>
      </c>
      <c r="J135" s="385" t="s">
        <v>538</v>
      </c>
    </row>
    <row r="136" spans="1:10" ht="12.75">
      <c r="A136" s="177">
        <v>132</v>
      </c>
      <c r="B136" s="385" t="s">
        <v>5423</v>
      </c>
      <c r="C136" s="385" t="s">
        <v>5424</v>
      </c>
      <c r="D136" s="385" t="s">
        <v>746</v>
      </c>
      <c r="E136" s="386">
        <v>5331688960</v>
      </c>
      <c r="F136" s="386">
        <f t="shared" si="2"/>
        <v>3583694734.464</v>
      </c>
      <c r="G136" s="385" t="s">
        <v>3940</v>
      </c>
      <c r="H136" s="385" t="s">
        <v>1201</v>
      </c>
      <c r="I136" s="385" t="s">
        <v>612</v>
      </c>
      <c r="J136" s="385" t="s">
        <v>700</v>
      </c>
    </row>
    <row r="137" spans="1:10" ht="12.75">
      <c r="A137" s="177">
        <v>133</v>
      </c>
      <c r="B137" s="385" t="s">
        <v>5425</v>
      </c>
      <c r="C137" s="385" t="s">
        <v>5426</v>
      </c>
      <c r="D137" s="385" t="s">
        <v>746</v>
      </c>
      <c r="E137" s="386">
        <v>5271958016</v>
      </c>
      <c r="F137" s="386">
        <f t="shared" si="2"/>
        <v>3543546580.4544</v>
      </c>
      <c r="G137" s="385" t="s">
        <v>3940</v>
      </c>
      <c r="H137" s="385" t="s">
        <v>1201</v>
      </c>
      <c r="I137" s="385" t="s">
        <v>537</v>
      </c>
      <c r="J137" s="385" t="s">
        <v>538</v>
      </c>
    </row>
    <row r="138" spans="1:10" ht="12.75">
      <c r="A138" s="177">
        <v>134</v>
      </c>
      <c r="B138" s="385" t="s">
        <v>5427</v>
      </c>
      <c r="C138" s="385" t="s">
        <v>5428</v>
      </c>
      <c r="D138" s="385" t="s">
        <v>746</v>
      </c>
      <c r="E138" s="386">
        <v>5191322112</v>
      </c>
      <c r="F138" s="386">
        <f t="shared" si="2"/>
        <v>3489347157.5808</v>
      </c>
      <c r="G138" s="385" t="s">
        <v>3940</v>
      </c>
      <c r="H138" s="385" t="s">
        <v>1201</v>
      </c>
      <c r="I138" s="385" t="s">
        <v>537</v>
      </c>
      <c r="J138" s="385" t="s">
        <v>1778</v>
      </c>
    </row>
    <row r="139" spans="1:10" ht="12.75">
      <c r="A139" s="177">
        <v>135</v>
      </c>
      <c r="B139" s="385" t="s">
        <v>5429</v>
      </c>
      <c r="C139" s="385" t="s">
        <v>5430</v>
      </c>
      <c r="D139" s="385" t="s">
        <v>746</v>
      </c>
      <c r="E139" s="386">
        <v>5145730048</v>
      </c>
      <c r="F139" s="386">
        <f t="shared" si="2"/>
        <v>3458702451.7632003</v>
      </c>
      <c r="G139" s="385" t="s">
        <v>3940</v>
      </c>
      <c r="H139" s="385" t="s">
        <v>1201</v>
      </c>
      <c r="I139" s="385" t="s">
        <v>612</v>
      </c>
      <c r="J139" s="385" t="s">
        <v>700</v>
      </c>
    </row>
    <row r="140" spans="1:10" ht="12.75">
      <c r="A140" s="177">
        <v>136</v>
      </c>
      <c r="B140" s="385" t="s">
        <v>5431</v>
      </c>
      <c r="C140" s="385" t="s">
        <v>5432</v>
      </c>
      <c r="D140" s="385" t="s">
        <v>746</v>
      </c>
      <c r="E140" s="386">
        <v>5075123200</v>
      </c>
      <c r="F140" s="386">
        <f t="shared" si="2"/>
        <v>3411244058.88</v>
      </c>
      <c r="G140" s="385" t="s">
        <v>3940</v>
      </c>
      <c r="H140" s="385" t="s">
        <v>1201</v>
      </c>
      <c r="I140" s="385" t="s">
        <v>612</v>
      </c>
      <c r="J140" s="385" t="s">
        <v>700</v>
      </c>
    </row>
    <row r="141" spans="1:10" ht="12.75">
      <c r="A141" s="177">
        <v>137</v>
      </c>
      <c r="B141" s="385" t="s">
        <v>5433</v>
      </c>
      <c r="C141" s="385" t="s">
        <v>5434</v>
      </c>
      <c r="D141" s="385" t="s">
        <v>746</v>
      </c>
      <c r="E141" s="386">
        <v>4812212224</v>
      </c>
      <c r="F141" s="386">
        <f t="shared" si="2"/>
        <v>3234528446.3616</v>
      </c>
      <c r="G141" s="385" t="s">
        <v>3940</v>
      </c>
      <c r="H141" s="385" t="s">
        <v>1201</v>
      </c>
      <c r="I141" s="385" t="s">
        <v>612</v>
      </c>
      <c r="J141" s="385" t="s">
        <v>700</v>
      </c>
    </row>
    <row r="142" spans="1:10" ht="12.75">
      <c r="A142" s="177">
        <v>138</v>
      </c>
      <c r="B142" s="385" t="s">
        <v>5435</v>
      </c>
      <c r="C142" s="385" t="s">
        <v>5436</v>
      </c>
      <c r="D142" s="385" t="s">
        <v>746</v>
      </c>
      <c r="E142" s="386">
        <v>4800147968</v>
      </c>
      <c r="F142" s="386">
        <f t="shared" si="2"/>
        <v>3226419456.6912003</v>
      </c>
      <c r="G142" s="385" t="s">
        <v>5383</v>
      </c>
      <c r="H142" s="385" t="s">
        <v>1201</v>
      </c>
      <c r="I142" s="385" t="s">
        <v>537</v>
      </c>
      <c r="J142" s="385" t="s">
        <v>538</v>
      </c>
    </row>
    <row r="143" spans="1:10" ht="12.75">
      <c r="A143" s="177">
        <v>139</v>
      </c>
      <c r="B143" s="385" t="s">
        <v>5437</v>
      </c>
      <c r="C143" s="385" t="s">
        <v>5438</v>
      </c>
      <c r="D143" s="385" t="s">
        <v>746</v>
      </c>
      <c r="E143" s="386">
        <v>4730766848</v>
      </c>
      <c r="F143" s="386">
        <f t="shared" si="2"/>
        <v>3179784936.8832</v>
      </c>
      <c r="G143" s="385" t="s">
        <v>3940</v>
      </c>
      <c r="H143" s="385" t="s">
        <v>1201</v>
      </c>
      <c r="I143" s="385" t="s">
        <v>537</v>
      </c>
      <c r="J143" s="385" t="s">
        <v>538</v>
      </c>
    </row>
    <row r="144" spans="1:10" ht="12.75">
      <c r="A144" s="177">
        <v>140</v>
      </c>
      <c r="B144" s="385" t="s">
        <v>5439</v>
      </c>
      <c r="C144" s="385" t="s">
        <v>5440</v>
      </c>
      <c r="D144" s="385" t="s">
        <v>746</v>
      </c>
      <c r="E144" s="386">
        <v>4684540928</v>
      </c>
      <c r="F144" s="386">
        <f t="shared" si="2"/>
        <v>3148714184.7552</v>
      </c>
      <c r="G144" s="385" t="s">
        <v>3940</v>
      </c>
      <c r="H144" s="37" t="s">
        <v>160</v>
      </c>
      <c r="I144" s="385" t="s">
        <v>612</v>
      </c>
      <c r="J144" s="385" t="s">
        <v>700</v>
      </c>
    </row>
    <row r="145" spans="1:10" ht="12.75">
      <c r="A145" s="177">
        <v>141</v>
      </c>
      <c r="B145" s="385" t="s">
        <v>5441</v>
      </c>
      <c r="C145" s="385" t="s">
        <v>5442</v>
      </c>
      <c r="D145" s="385" t="s">
        <v>605</v>
      </c>
      <c r="E145" s="386">
        <v>4615861248</v>
      </c>
      <c r="F145" s="386">
        <f t="shared" si="2"/>
        <v>3102551137.8432</v>
      </c>
      <c r="G145" s="385" t="s">
        <v>836</v>
      </c>
      <c r="H145" s="37" t="s">
        <v>120</v>
      </c>
      <c r="I145" s="385" t="s">
        <v>612</v>
      </c>
      <c r="J145" s="385" t="s">
        <v>700</v>
      </c>
    </row>
    <row r="146" spans="1:10" ht="12.75">
      <c r="A146" s="177">
        <v>142</v>
      </c>
      <c r="B146" s="385" t="s">
        <v>5443</v>
      </c>
      <c r="C146" s="385" t="s">
        <v>5444</v>
      </c>
      <c r="D146" s="385" t="s">
        <v>605</v>
      </c>
      <c r="E146" s="386">
        <v>4485902848</v>
      </c>
      <c r="F146" s="386">
        <f t="shared" si="2"/>
        <v>3015199599.2832003</v>
      </c>
      <c r="G146" s="37" t="s">
        <v>234</v>
      </c>
      <c r="H146" s="37" t="s">
        <v>5445</v>
      </c>
      <c r="I146" s="385" t="s">
        <v>541</v>
      </c>
      <c r="J146" s="385" t="s">
        <v>603</v>
      </c>
    </row>
    <row r="147" spans="1:10" ht="12.75">
      <c r="A147" s="177">
        <v>143</v>
      </c>
      <c r="B147" s="385" t="s">
        <v>5239</v>
      </c>
      <c r="C147" s="385" t="s">
        <v>5240</v>
      </c>
      <c r="D147" s="385" t="s">
        <v>746</v>
      </c>
      <c r="E147" s="386">
        <v>4478709760</v>
      </c>
      <c r="F147" s="386">
        <f t="shared" si="2"/>
        <v>3010364765.184</v>
      </c>
      <c r="G147" s="385" t="s">
        <v>3940</v>
      </c>
      <c r="H147" s="385" t="s">
        <v>160</v>
      </c>
      <c r="I147" s="385" t="s">
        <v>612</v>
      </c>
      <c r="J147" s="385" t="s">
        <v>700</v>
      </c>
    </row>
    <row r="148" spans="1:10" ht="12.75">
      <c r="A148" s="177">
        <v>144</v>
      </c>
      <c r="B148" s="385" t="s">
        <v>5241</v>
      </c>
      <c r="C148" s="385" t="s">
        <v>5242</v>
      </c>
      <c r="D148" s="385" t="s">
        <v>746</v>
      </c>
      <c r="E148" s="386">
        <v>4381240832</v>
      </c>
      <c r="F148" s="386">
        <f t="shared" si="2"/>
        <v>2944851025.2288003</v>
      </c>
      <c r="G148" s="385" t="s">
        <v>3940</v>
      </c>
      <c r="H148" s="385" t="s">
        <v>1201</v>
      </c>
      <c r="I148" s="385" t="s">
        <v>537</v>
      </c>
      <c r="J148" s="385" t="s">
        <v>1778</v>
      </c>
    </row>
    <row r="149" spans="1:10" ht="12.75">
      <c r="A149" s="177">
        <v>145</v>
      </c>
      <c r="B149" s="385" t="s">
        <v>5243</v>
      </c>
      <c r="C149" s="385" t="s">
        <v>5244</v>
      </c>
      <c r="D149" s="385" t="s">
        <v>496</v>
      </c>
      <c r="E149" s="386">
        <v>4325575168</v>
      </c>
      <c r="F149" s="386">
        <f t="shared" si="2"/>
        <v>2907435349.1712003</v>
      </c>
      <c r="G149" s="385" t="s">
        <v>3940</v>
      </c>
      <c r="H149" s="385" t="s">
        <v>1201</v>
      </c>
      <c r="I149" s="385" t="s">
        <v>537</v>
      </c>
      <c r="J149" s="385" t="s">
        <v>538</v>
      </c>
    </row>
    <row r="150" spans="1:10" ht="12.75">
      <c r="A150" s="177">
        <v>146</v>
      </c>
      <c r="B150" s="385" t="s">
        <v>5245</v>
      </c>
      <c r="C150" s="385" t="s">
        <v>5246</v>
      </c>
      <c r="D150" s="385" t="s">
        <v>746</v>
      </c>
      <c r="E150" s="386">
        <v>4251934976</v>
      </c>
      <c r="F150" s="386">
        <f t="shared" si="2"/>
        <v>2857938094.1184</v>
      </c>
      <c r="G150" s="385" t="s">
        <v>3940</v>
      </c>
      <c r="H150" s="385" t="s">
        <v>1201</v>
      </c>
      <c r="I150" s="385" t="s">
        <v>537</v>
      </c>
      <c r="J150" s="385" t="s">
        <v>538</v>
      </c>
    </row>
    <row r="151" spans="1:10" ht="12.75">
      <c r="A151" s="177">
        <v>147</v>
      </c>
      <c r="B151" s="385" t="s">
        <v>5247</v>
      </c>
      <c r="C151" s="385" t="s">
        <v>5248</v>
      </c>
      <c r="D151" s="385" t="s">
        <v>746</v>
      </c>
      <c r="E151" s="386">
        <v>4226510080</v>
      </c>
      <c r="F151" s="386">
        <f t="shared" si="2"/>
        <v>2840848750.2720003</v>
      </c>
      <c r="G151" s="385" t="s">
        <v>3940</v>
      </c>
      <c r="H151" s="385" t="s">
        <v>1201</v>
      </c>
      <c r="I151" s="385" t="s">
        <v>884</v>
      </c>
      <c r="J151" s="385" t="s">
        <v>1948</v>
      </c>
    </row>
    <row r="152" spans="1:10" ht="12.75">
      <c r="A152" s="177">
        <v>148</v>
      </c>
      <c r="B152" s="385" t="s">
        <v>5249</v>
      </c>
      <c r="C152" s="385" t="s">
        <v>5250</v>
      </c>
      <c r="D152" s="385" t="s">
        <v>605</v>
      </c>
      <c r="E152" s="386">
        <v>4174484992</v>
      </c>
      <c r="F152" s="386">
        <f t="shared" si="2"/>
        <v>2805880087.3728</v>
      </c>
      <c r="G152" s="385" t="s">
        <v>3940</v>
      </c>
      <c r="H152" s="385" t="s">
        <v>1201</v>
      </c>
      <c r="I152" s="385" t="s">
        <v>537</v>
      </c>
      <c r="J152" s="385" t="s">
        <v>538</v>
      </c>
    </row>
    <row r="153" spans="1:10" ht="12.75">
      <c r="A153" s="177">
        <v>149</v>
      </c>
      <c r="B153" s="385" t="s">
        <v>5251</v>
      </c>
      <c r="C153" s="385" t="s">
        <v>5252</v>
      </c>
      <c r="D153" s="385" t="s">
        <v>746</v>
      </c>
      <c r="E153" s="386">
        <v>4079736064</v>
      </c>
      <c r="F153" s="386">
        <f t="shared" si="2"/>
        <v>2742194595.4176</v>
      </c>
      <c r="G153" s="385" t="s">
        <v>3940</v>
      </c>
      <c r="H153" s="385" t="s">
        <v>160</v>
      </c>
      <c r="I153" s="385" t="s">
        <v>612</v>
      </c>
      <c r="J153" s="385" t="s">
        <v>700</v>
      </c>
    </row>
    <row r="154" spans="1:10" ht="12.75">
      <c r="A154" s="177">
        <v>150</v>
      </c>
      <c r="B154" s="385" t="s">
        <v>5475</v>
      </c>
      <c r="C154" s="385" t="s">
        <v>5476</v>
      </c>
      <c r="D154" s="385" t="s">
        <v>746</v>
      </c>
      <c r="E154" s="386">
        <v>4037647872</v>
      </c>
      <c r="F154" s="386">
        <f t="shared" si="2"/>
        <v>2713905017.1648</v>
      </c>
      <c r="G154" s="385" t="s">
        <v>3940</v>
      </c>
      <c r="H154" s="385" t="s">
        <v>160</v>
      </c>
      <c r="I154" s="385" t="s">
        <v>537</v>
      </c>
      <c r="J154" s="385" t="s">
        <v>538</v>
      </c>
    </row>
    <row r="155" spans="1:10" ht="12.75">
      <c r="A155" s="177">
        <v>151</v>
      </c>
      <c r="B155" s="385" t="s">
        <v>5477</v>
      </c>
      <c r="C155" s="385" t="s">
        <v>3503</v>
      </c>
      <c r="D155" s="385" t="s">
        <v>746</v>
      </c>
      <c r="E155" s="386">
        <v>4002426112</v>
      </c>
      <c r="F155" s="386">
        <f t="shared" si="2"/>
        <v>2690230711.1808</v>
      </c>
      <c r="G155" s="385" t="s">
        <v>3940</v>
      </c>
      <c r="H155" s="385" t="s">
        <v>1201</v>
      </c>
      <c r="I155" s="385" t="s">
        <v>537</v>
      </c>
      <c r="J155" s="385" t="s">
        <v>538</v>
      </c>
    </row>
    <row r="156" spans="1:10" ht="12.75">
      <c r="A156" s="177">
        <v>152</v>
      </c>
      <c r="B156" s="385" t="s">
        <v>5478</v>
      </c>
      <c r="C156" s="385" t="s">
        <v>5479</v>
      </c>
      <c r="D156" s="385" t="s">
        <v>746</v>
      </c>
      <c r="E156" s="386">
        <v>3964143104</v>
      </c>
      <c r="F156" s="386">
        <f t="shared" si="2"/>
        <v>2664498787.3536</v>
      </c>
      <c r="G156" s="385" t="s">
        <v>5383</v>
      </c>
      <c r="H156" s="385" t="s">
        <v>1201</v>
      </c>
      <c r="I156" s="385" t="s">
        <v>884</v>
      </c>
      <c r="J156" s="385" t="s">
        <v>1948</v>
      </c>
    </row>
    <row r="157" spans="1:10" ht="12.75">
      <c r="A157" s="177">
        <v>153</v>
      </c>
      <c r="B157" s="385" t="s">
        <v>5480</v>
      </c>
      <c r="C157" s="385" t="s">
        <v>5481</v>
      </c>
      <c r="D157" s="385" t="s">
        <v>746</v>
      </c>
      <c r="E157" s="386">
        <v>3918458880</v>
      </c>
      <c r="F157" s="386">
        <f t="shared" si="2"/>
        <v>2633792136.192</v>
      </c>
      <c r="G157" s="385" t="s">
        <v>5383</v>
      </c>
      <c r="H157" s="385" t="s">
        <v>160</v>
      </c>
      <c r="I157" s="385" t="s">
        <v>612</v>
      </c>
      <c r="J157" s="385" t="s">
        <v>700</v>
      </c>
    </row>
    <row r="158" spans="1:10" ht="12.75">
      <c r="A158" s="177">
        <v>154</v>
      </c>
      <c r="B158" s="385" t="s">
        <v>5482</v>
      </c>
      <c r="C158" s="385" t="s">
        <v>5483</v>
      </c>
      <c r="D158" s="385" t="s">
        <v>605</v>
      </c>
      <c r="E158" s="386">
        <v>3893975040</v>
      </c>
      <c r="F158" s="386">
        <f t="shared" si="2"/>
        <v>2617335323.136</v>
      </c>
      <c r="G158" s="37" t="s">
        <v>234</v>
      </c>
      <c r="H158" s="37" t="s">
        <v>5484</v>
      </c>
      <c r="I158" s="385" t="s">
        <v>541</v>
      </c>
      <c r="J158" s="385" t="s">
        <v>707</v>
      </c>
    </row>
    <row r="159" spans="1:10" ht="12.75">
      <c r="A159" s="177">
        <v>155</v>
      </c>
      <c r="B159" s="385" t="s">
        <v>5485</v>
      </c>
      <c r="C159" s="385" t="s">
        <v>5486</v>
      </c>
      <c r="D159" s="385" t="s">
        <v>746</v>
      </c>
      <c r="E159" s="386">
        <v>3882888960</v>
      </c>
      <c r="F159" s="386">
        <f t="shared" si="2"/>
        <v>2609883814.464</v>
      </c>
      <c r="G159" s="385" t="s">
        <v>3940</v>
      </c>
      <c r="H159" s="387" t="s">
        <v>1201</v>
      </c>
      <c r="I159" s="385" t="s">
        <v>612</v>
      </c>
      <c r="J159" s="385" t="s">
        <v>700</v>
      </c>
    </row>
    <row r="160" spans="1:10" ht="12.75">
      <c r="A160" s="177">
        <v>156</v>
      </c>
      <c r="B160" s="385" t="s">
        <v>5487</v>
      </c>
      <c r="C160" s="385" t="s">
        <v>5488</v>
      </c>
      <c r="D160" s="385" t="s">
        <v>746</v>
      </c>
      <c r="E160" s="386">
        <v>3868656896</v>
      </c>
      <c r="F160" s="386">
        <f t="shared" si="2"/>
        <v>2600317732.6464</v>
      </c>
      <c r="G160" s="385" t="s">
        <v>3940</v>
      </c>
      <c r="H160" s="385" t="s">
        <v>1201</v>
      </c>
      <c r="I160" s="385" t="s">
        <v>537</v>
      </c>
      <c r="J160" s="385" t="s">
        <v>1778</v>
      </c>
    </row>
    <row r="161" spans="1:10" ht="12.75">
      <c r="A161" s="177">
        <v>157</v>
      </c>
      <c r="B161" s="385" t="s">
        <v>5489</v>
      </c>
      <c r="C161" s="385" t="s">
        <v>5490</v>
      </c>
      <c r="D161" s="385" t="s">
        <v>746</v>
      </c>
      <c r="E161" s="386">
        <v>3845011968</v>
      </c>
      <c r="F161" s="386">
        <f t="shared" si="2"/>
        <v>2584424794.2912</v>
      </c>
      <c r="G161" s="385" t="s">
        <v>3940</v>
      </c>
      <c r="H161" s="385" t="s">
        <v>160</v>
      </c>
      <c r="I161" s="385" t="s">
        <v>537</v>
      </c>
      <c r="J161" s="385" t="s">
        <v>1778</v>
      </c>
    </row>
    <row r="162" spans="1:10" ht="12.75">
      <c r="A162" s="177">
        <v>158</v>
      </c>
      <c r="B162" s="385" t="s">
        <v>5491</v>
      </c>
      <c r="C162" s="385" t="s">
        <v>5492</v>
      </c>
      <c r="D162" s="385" t="s">
        <v>746</v>
      </c>
      <c r="E162" s="386">
        <v>3827373056</v>
      </c>
      <c r="F162" s="386">
        <f t="shared" si="2"/>
        <v>2572568799.5904</v>
      </c>
      <c r="G162" s="385" t="s">
        <v>1108</v>
      </c>
      <c r="H162" s="387" t="s">
        <v>160</v>
      </c>
      <c r="I162" s="385" t="s">
        <v>541</v>
      </c>
      <c r="J162" s="385" t="s">
        <v>603</v>
      </c>
    </row>
    <row r="163" spans="1:10" ht="12.75">
      <c r="A163" s="177">
        <v>159</v>
      </c>
      <c r="B163" s="385" t="s">
        <v>5493</v>
      </c>
      <c r="C163" s="385" t="s">
        <v>5494</v>
      </c>
      <c r="D163" s="385" t="s">
        <v>746</v>
      </c>
      <c r="E163" s="386">
        <v>3811318016</v>
      </c>
      <c r="F163" s="386">
        <f t="shared" si="2"/>
        <v>2561777404.4544</v>
      </c>
      <c r="G163" s="385" t="s">
        <v>5383</v>
      </c>
      <c r="H163" s="385" t="s">
        <v>1201</v>
      </c>
      <c r="I163" s="385" t="s">
        <v>612</v>
      </c>
      <c r="J163" s="385" t="s">
        <v>700</v>
      </c>
    </row>
    <row r="164" spans="1:10" ht="12.75">
      <c r="A164" s="177">
        <v>160</v>
      </c>
      <c r="B164" s="385" t="s">
        <v>5495</v>
      </c>
      <c r="C164" s="385" t="s">
        <v>5496</v>
      </c>
      <c r="D164" s="385" t="s">
        <v>746</v>
      </c>
      <c r="E164" s="386">
        <v>3795680000</v>
      </c>
      <c r="F164" s="386">
        <f t="shared" si="2"/>
        <v>2551266312</v>
      </c>
      <c r="G164" s="385" t="s">
        <v>3940</v>
      </c>
      <c r="H164" s="385" t="s">
        <v>1201</v>
      </c>
      <c r="I164" s="385" t="s">
        <v>537</v>
      </c>
      <c r="J164" s="385" t="s">
        <v>1778</v>
      </c>
    </row>
    <row r="165" spans="1:10" ht="12.75">
      <c r="A165" s="177">
        <v>161</v>
      </c>
      <c r="B165" s="385" t="s">
        <v>5497</v>
      </c>
      <c r="C165" s="385" t="s">
        <v>5498</v>
      </c>
      <c r="D165" s="385" t="s">
        <v>746</v>
      </c>
      <c r="E165" s="386">
        <v>3727563008</v>
      </c>
      <c r="F165" s="386">
        <f t="shared" si="2"/>
        <v>2505481475.8272</v>
      </c>
      <c r="G165" s="385" t="s">
        <v>3940</v>
      </c>
      <c r="H165" s="385" t="s">
        <v>160</v>
      </c>
      <c r="I165" s="385" t="s">
        <v>537</v>
      </c>
      <c r="J165" s="385" t="s">
        <v>538</v>
      </c>
    </row>
    <row r="166" spans="1:10" ht="12.75">
      <c r="A166" s="177">
        <v>162</v>
      </c>
      <c r="B166" s="385" t="s">
        <v>5499</v>
      </c>
      <c r="C166" s="385" t="s">
        <v>5500</v>
      </c>
      <c r="D166" s="385" t="s">
        <v>746</v>
      </c>
      <c r="E166" s="386">
        <v>3727217920</v>
      </c>
      <c r="F166" s="386">
        <f t="shared" si="2"/>
        <v>2505249524.928</v>
      </c>
      <c r="G166" s="385" t="s">
        <v>3940</v>
      </c>
      <c r="H166" s="385" t="s">
        <v>1201</v>
      </c>
      <c r="I166" s="385" t="s">
        <v>612</v>
      </c>
      <c r="J166" s="385" t="s">
        <v>700</v>
      </c>
    </row>
    <row r="167" spans="1:10" ht="12.75">
      <c r="A167" s="177">
        <v>163</v>
      </c>
      <c r="B167" s="385" t="s">
        <v>5501</v>
      </c>
      <c r="C167" s="385" t="s">
        <v>5502</v>
      </c>
      <c r="D167" s="385" t="s">
        <v>746</v>
      </c>
      <c r="E167" s="386">
        <v>3648418048</v>
      </c>
      <c r="F167" s="386">
        <f t="shared" si="2"/>
        <v>2452284190.9632</v>
      </c>
      <c r="G167" s="385" t="s">
        <v>3940</v>
      </c>
      <c r="H167" s="385" t="s">
        <v>1201</v>
      </c>
      <c r="I167" s="385" t="s">
        <v>541</v>
      </c>
      <c r="J167" s="385" t="s">
        <v>498</v>
      </c>
    </row>
    <row r="168" spans="1:10" ht="12.75">
      <c r="A168" s="177">
        <v>164</v>
      </c>
      <c r="B168" s="385" t="s">
        <v>5503</v>
      </c>
      <c r="C168" s="385" t="s">
        <v>5504</v>
      </c>
      <c r="D168" s="385" t="s">
        <v>746</v>
      </c>
      <c r="E168" s="386">
        <v>3608890112</v>
      </c>
      <c r="F168" s="386">
        <f t="shared" si="2"/>
        <v>2425715488.7808</v>
      </c>
      <c r="G168" s="385" t="s">
        <v>3940</v>
      </c>
      <c r="H168" s="385" t="s">
        <v>1201</v>
      </c>
      <c r="I168" s="385" t="s">
        <v>884</v>
      </c>
      <c r="J168" s="385" t="s">
        <v>1944</v>
      </c>
    </row>
    <row r="169" spans="1:10" ht="12.75">
      <c r="A169" s="177">
        <v>165</v>
      </c>
      <c r="B169" s="385" t="s">
        <v>5505</v>
      </c>
      <c r="C169" s="385" t="s">
        <v>5506</v>
      </c>
      <c r="D169" s="385" t="s">
        <v>746</v>
      </c>
      <c r="E169" s="386">
        <v>3281196032</v>
      </c>
      <c r="F169" s="386">
        <f t="shared" si="2"/>
        <v>2205455912.9088</v>
      </c>
      <c r="G169" s="385" t="s">
        <v>5383</v>
      </c>
      <c r="H169" s="385" t="s">
        <v>234</v>
      </c>
      <c r="I169" s="385" t="s">
        <v>541</v>
      </c>
      <c r="J169" s="385" t="s">
        <v>603</v>
      </c>
    </row>
    <row r="170" spans="1:10" ht="12.75">
      <c r="A170" s="177">
        <v>166</v>
      </c>
      <c r="B170" s="385" t="s">
        <v>5507</v>
      </c>
      <c r="C170" s="385" t="s">
        <v>5508</v>
      </c>
      <c r="D170" s="385" t="s">
        <v>746</v>
      </c>
      <c r="E170" s="386">
        <v>3208867072</v>
      </c>
      <c r="F170" s="386">
        <f t="shared" si="2"/>
        <v>2156840002.4448</v>
      </c>
      <c r="G170" s="385" t="s">
        <v>3940</v>
      </c>
      <c r="H170" s="385" t="s">
        <v>1201</v>
      </c>
      <c r="I170" s="385" t="s">
        <v>541</v>
      </c>
      <c r="J170" s="385" t="s">
        <v>542</v>
      </c>
    </row>
    <row r="171" spans="1:10" ht="12.75">
      <c r="A171" s="177">
        <v>167</v>
      </c>
      <c r="B171" s="385" t="s">
        <v>5509</v>
      </c>
      <c r="C171" s="385" t="s">
        <v>5510</v>
      </c>
      <c r="D171" s="385" t="s">
        <v>746</v>
      </c>
      <c r="E171" s="386">
        <v>3127842048</v>
      </c>
      <c r="F171" s="386">
        <f t="shared" si="2"/>
        <v>2102379032.5632</v>
      </c>
      <c r="G171" s="385" t="s">
        <v>5383</v>
      </c>
      <c r="H171" s="387" t="s">
        <v>160</v>
      </c>
      <c r="I171" s="385" t="s">
        <v>541</v>
      </c>
      <c r="J171" s="385" t="s">
        <v>498</v>
      </c>
    </row>
    <row r="172" spans="1:10" ht="12.75">
      <c r="A172" s="177">
        <v>168</v>
      </c>
      <c r="B172" s="385" t="s">
        <v>5511</v>
      </c>
      <c r="C172" s="385" t="s">
        <v>5512</v>
      </c>
      <c r="D172" s="385" t="s">
        <v>746</v>
      </c>
      <c r="E172" s="386">
        <v>3086267904</v>
      </c>
      <c r="F172" s="386">
        <f t="shared" si="2"/>
        <v>2074434971.6736002</v>
      </c>
      <c r="G172" s="385" t="s">
        <v>3940</v>
      </c>
      <c r="H172" s="385" t="s">
        <v>160</v>
      </c>
      <c r="I172" s="385" t="s">
        <v>612</v>
      </c>
      <c r="J172" s="385" t="s">
        <v>700</v>
      </c>
    </row>
    <row r="173" spans="1:10" ht="12.75">
      <c r="A173" s="177">
        <v>169</v>
      </c>
      <c r="B173" s="385" t="s">
        <v>5513</v>
      </c>
      <c r="C173" s="385" t="s">
        <v>5514</v>
      </c>
      <c r="D173" s="385" t="s">
        <v>746</v>
      </c>
      <c r="E173" s="386">
        <v>3066189056</v>
      </c>
      <c r="F173" s="386">
        <f t="shared" si="2"/>
        <v>2060938973.9904</v>
      </c>
      <c r="G173" s="385" t="s">
        <v>3940</v>
      </c>
      <c r="H173" s="385" t="s">
        <v>160</v>
      </c>
      <c r="I173" s="385" t="s">
        <v>537</v>
      </c>
      <c r="J173" s="385" t="s">
        <v>538</v>
      </c>
    </row>
    <row r="174" spans="1:10" ht="12.75">
      <c r="A174" s="177">
        <v>170</v>
      </c>
      <c r="B174" s="385" t="s">
        <v>5515</v>
      </c>
      <c r="C174" s="385" t="s">
        <v>5516</v>
      </c>
      <c r="D174" s="385" t="s">
        <v>746</v>
      </c>
      <c r="E174" s="386">
        <v>3061252096</v>
      </c>
      <c r="F174" s="386">
        <f t="shared" si="2"/>
        <v>2057620596.3264</v>
      </c>
      <c r="G174" s="385" t="s">
        <v>3940</v>
      </c>
      <c r="H174" s="385" t="s">
        <v>1201</v>
      </c>
      <c r="I174" s="385" t="s">
        <v>537</v>
      </c>
      <c r="J174" s="385" t="s">
        <v>538</v>
      </c>
    </row>
    <row r="175" spans="1:10" ht="12.75">
      <c r="A175" s="177">
        <v>171</v>
      </c>
      <c r="B175" s="385" t="s">
        <v>5517</v>
      </c>
      <c r="C175" s="385" t="s">
        <v>5518</v>
      </c>
      <c r="D175" s="385" t="s">
        <v>746</v>
      </c>
      <c r="E175" s="386">
        <v>3041268992</v>
      </c>
      <c r="F175" s="386">
        <f t="shared" si="2"/>
        <v>2044188952.9728</v>
      </c>
      <c r="G175" s="385" t="s">
        <v>1108</v>
      </c>
      <c r="H175" s="385" t="s">
        <v>160</v>
      </c>
      <c r="I175" s="385" t="s">
        <v>537</v>
      </c>
      <c r="J175" s="385" t="s">
        <v>1778</v>
      </c>
    </row>
    <row r="176" spans="1:10" ht="12.75">
      <c r="A176" s="177">
        <v>172</v>
      </c>
      <c r="B176" s="385" t="s">
        <v>5519</v>
      </c>
      <c r="C176" s="385" t="s">
        <v>5520</v>
      </c>
      <c r="D176" s="385" t="s">
        <v>746</v>
      </c>
      <c r="E176" s="386">
        <v>3031055104</v>
      </c>
      <c r="F176" s="386">
        <f t="shared" si="2"/>
        <v>2037323688.1536</v>
      </c>
      <c r="G176" s="385" t="s">
        <v>3940</v>
      </c>
      <c r="H176" s="385" t="s">
        <v>1201</v>
      </c>
      <c r="I176" s="385" t="s">
        <v>537</v>
      </c>
      <c r="J176" s="385" t="s">
        <v>538</v>
      </c>
    </row>
    <row r="177" spans="1:10" ht="12.75">
      <c r="A177" s="177">
        <v>173</v>
      </c>
      <c r="B177" s="385" t="s">
        <v>5521</v>
      </c>
      <c r="C177" s="385" t="s">
        <v>5522</v>
      </c>
      <c r="D177" s="385" t="s">
        <v>746</v>
      </c>
      <c r="E177" s="386">
        <v>3028849920</v>
      </c>
      <c r="F177" s="386">
        <f t="shared" si="2"/>
        <v>2035841473.7280002</v>
      </c>
      <c r="G177" s="385" t="s">
        <v>5383</v>
      </c>
      <c r="H177" s="387" t="s">
        <v>160</v>
      </c>
      <c r="I177" s="385" t="s">
        <v>541</v>
      </c>
      <c r="J177" s="385" t="s">
        <v>498</v>
      </c>
    </row>
    <row r="178" spans="1:10" ht="12.75">
      <c r="A178" s="177">
        <v>174</v>
      </c>
      <c r="B178" s="385" t="s">
        <v>5523</v>
      </c>
      <c r="C178" s="385" t="s">
        <v>5524</v>
      </c>
      <c r="D178" s="385" t="s">
        <v>746</v>
      </c>
      <c r="E178" s="386">
        <v>3023666944</v>
      </c>
      <c r="F178" s="386">
        <f t="shared" si="2"/>
        <v>2032357736.4096</v>
      </c>
      <c r="G178" s="385" t="s">
        <v>3940</v>
      </c>
      <c r="H178" s="385" t="s">
        <v>1201</v>
      </c>
      <c r="I178" s="385" t="s">
        <v>537</v>
      </c>
      <c r="J178" s="385" t="s">
        <v>538</v>
      </c>
    </row>
    <row r="179" spans="1:10" ht="12.75">
      <c r="A179" s="177">
        <v>175</v>
      </c>
      <c r="B179" s="385" t="s">
        <v>5525</v>
      </c>
      <c r="C179" s="385" t="s">
        <v>5526</v>
      </c>
      <c r="D179" s="385" t="s">
        <v>746</v>
      </c>
      <c r="E179" s="386">
        <v>3011094016</v>
      </c>
      <c r="F179" s="386">
        <f t="shared" si="2"/>
        <v>2023906842.8544002</v>
      </c>
      <c r="G179" s="385" t="s">
        <v>3940</v>
      </c>
      <c r="H179" s="385" t="s">
        <v>1201</v>
      </c>
      <c r="I179" s="385" t="s">
        <v>537</v>
      </c>
      <c r="J179" s="385" t="s">
        <v>1778</v>
      </c>
    </row>
    <row r="180" spans="1:10" ht="12.75">
      <c r="A180" s="177">
        <v>176</v>
      </c>
      <c r="B180" s="385" t="s">
        <v>5527</v>
      </c>
      <c r="C180" s="385" t="s">
        <v>5528</v>
      </c>
      <c r="D180" s="385" t="s">
        <v>746</v>
      </c>
      <c r="E180" s="386">
        <v>2998990080</v>
      </c>
      <c r="F180" s="386">
        <f t="shared" si="2"/>
        <v>2015771182.272</v>
      </c>
      <c r="G180" s="385" t="s">
        <v>3940</v>
      </c>
      <c r="H180" s="385" t="s">
        <v>1201</v>
      </c>
      <c r="I180" s="385" t="s">
        <v>612</v>
      </c>
      <c r="J180" s="385" t="s">
        <v>700</v>
      </c>
    </row>
    <row r="181" spans="1:10" ht="12.75">
      <c r="A181" s="177">
        <v>177</v>
      </c>
      <c r="B181" s="385" t="s">
        <v>5529</v>
      </c>
      <c r="C181" s="385" t="s">
        <v>5530</v>
      </c>
      <c r="D181" s="385" t="s">
        <v>605</v>
      </c>
      <c r="E181" s="386">
        <v>2998459904</v>
      </c>
      <c r="F181" s="386">
        <f t="shared" si="2"/>
        <v>2015414824.4736001</v>
      </c>
      <c r="G181" s="37" t="s">
        <v>234</v>
      </c>
      <c r="H181" s="37" t="s">
        <v>5445</v>
      </c>
      <c r="I181" s="385" t="s">
        <v>541</v>
      </c>
      <c r="J181" s="385" t="s">
        <v>603</v>
      </c>
    </row>
    <row r="182" spans="1:10" ht="12.75">
      <c r="A182" s="177">
        <v>178</v>
      </c>
      <c r="B182" s="385" t="s">
        <v>3942</v>
      </c>
      <c r="C182" s="385" t="s">
        <v>3941</v>
      </c>
      <c r="D182" s="385" t="s">
        <v>605</v>
      </c>
      <c r="E182" s="386">
        <v>2982871040</v>
      </c>
      <c r="F182" s="386">
        <f t="shared" si="2"/>
        <v>2004936769.536</v>
      </c>
      <c r="G182" s="385" t="s">
        <v>3940</v>
      </c>
      <c r="H182" s="385" t="s">
        <v>5531</v>
      </c>
      <c r="I182" s="385" t="s">
        <v>612</v>
      </c>
      <c r="J182" s="385" t="s">
        <v>613</v>
      </c>
    </row>
    <row r="183" spans="1:10" ht="12.75">
      <c r="A183" s="177">
        <v>179</v>
      </c>
      <c r="B183" s="385" t="s">
        <v>5532</v>
      </c>
      <c r="C183" s="385" t="s">
        <v>5533</v>
      </c>
      <c r="D183" s="385" t="s">
        <v>746</v>
      </c>
      <c r="E183" s="386">
        <v>2982583040</v>
      </c>
      <c r="F183" s="386">
        <f t="shared" si="2"/>
        <v>2004743190.336</v>
      </c>
      <c r="G183" s="385" t="s">
        <v>3940</v>
      </c>
      <c r="H183" s="385" t="s">
        <v>1201</v>
      </c>
      <c r="I183" s="385" t="s">
        <v>537</v>
      </c>
      <c r="J183" s="385" t="s">
        <v>1778</v>
      </c>
    </row>
    <row r="184" spans="1:10" ht="12.75">
      <c r="A184" s="177">
        <v>180</v>
      </c>
      <c r="B184" s="385" t="s">
        <v>5534</v>
      </c>
      <c r="C184" s="385" t="s">
        <v>5535</v>
      </c>
      <c r="D184" s="385" t="s">
        <v>746</v>
      </c>
      <c r="E184" s="386">
        <v>2954726912</v>
      </c>
      <c r="F184" s="386">
        <f t="shared" si="2"/>
        <v>1986019693.9008</v>
      </c>
      <c r="G184" s="385" t="s">
        <v>3940</v>
      </c>
      <c r="H184" s="385" t="s">
        <v>234</v>
      </c>
      <c r="I184" s="385" t="s">
        <v>612</v>
      </c>
      <c r="J184" s="385" t="s">
        <v>700</v>
      </c>
    </row>
    <row r="185" spans="1:10" ht="12.75">
      <c r="A185" s="177">
        <v>181</v>
      </c>
      <c r="B185" s="385" t="s">
        <v>5536</v>
      </c>
      <c r="C185" s="385" t="s">
        <v>5537</v>
      </c>
      <c r="D185" s="385" t="s">
        <v>746</v>
      </c>
      <c r="E185" s="386">
        <v>2904910080</v>
      </c>
      <c r="F185" s="386">
        <f t="shared" si="2"/>
        <v>1952535310.272</v>
      </c>
      <c r="G185" s="385" t="s">
        <v>3940</v>
      </c>
      <c r="H185" s="387" t="s">
        <v>160</v>
      </c>
      <c r="I185" s="385" t="s">
        <v>537</v>
      </c>
      <c r="J185" s="385" t="s">
        <v>538</v>
      </c>
    </row>
    <row r="186" spans="1:10" ht="12.75">
      <c r="A186" s="177">
        <v>182</v>
      </c>
      <c r="B186" s="385" t="s">
        <v>5538</v>
      </c>
      <c r="C186" s="385" t="s">
        <v>5539</v>
      </c>
      <c r="D186" s="385" t="s">
        <v>746</v>
      </c>
      <c r="E186" s="386">
        <v>2899966976</v>
      </c>
      <c r="F186" s="386">
        <f t="shared" si="2"/>
        <v>1949212802.9184</v>
      </c>
      <c r="G186" s="385" t="s">
        <v>3940</v>
      </c>
      <c r="H186" s="385" t="s">
        <v>1201</v>
      </c>
      <c r="I186" s="385" t="s">
        <v>612</v>
      </c>
      <c r="J186" s="385" t="s">
        <v>700</v>
      </c>
    </row>
    <row r="187" spans="1:10" ht="12.75">
      <c r="A187" s="177">
        <v>183</v>
      </c>
      <c r="B187" s="385" t="s">
        <v>5540</v>
      </c>
      <c r="C187" s="385" t="s">
        <v>5541</v>
      </c>
      <c r="D187" s="385" t="s">
        <v>746</v>
      </c>
      <c r="E187" s="386">
        <v>2838601984</v>
      </c>
      <c r="F187" s="386">
        <f t="shared" si="2"/>
        <v>1907966323.5456002</v>
      </c>
      <c r="G187" s="37" t="s">
        <v>234</v>
      </c>
      <c r="H187" s="37" t="s">
        <v>120</v>
      </c>
      <c r="I187" s="385" t="s">
        <v>541</v>
      </c>
      <c r="J187" s="385" t="s">
        <v>603</v>
      </c>
    </row>
    <row r="188" spans="1:10" ht="12.75">
      <c r="A188" s="177">
        <v>184</v>
      </c>
      <c r="B188" s="385" t="s">
        <v>5542</v>
      </c>
      <c r="C188" s="385" t="s">
        <v>5543</v>
      </c>
      <c r="D188" s="385" t="s">
        <v>746</v>
      </c>
      <c r="E188" s="386">
        <v>2836690944</v>
      </c>
      <c r="F188" s="386">
        <f t="shared" si="2"/>
        <v>1906681818.0096002</v>
      </c>
      <c r="G188" s="385" t="s">
        <v>3940</v>
      </c>
      <c r="H188" s="385" t="s">
        <v>1201</v>
      </c>
      <c r="I188" s="385" t="s">
        <v>612</v>
      </c>
      <c r="J188" s="385" t="s">
        <v>700</v>
      </c>
    </row>
    <row r="189" spans="1:10" ht="12.75">
      <c r="A189" s="177">
        <v>185</v>
      </c>
      <c r="B189" s="385" t="s">
        <v>5544</v>
      </c>
      <c r="C189" s="385" t="s">
        <v>5545</v>
      </c>
      <c r="D189" s="385" t="s">
        <v>746</v>
      </c>
      <c r="E189" s="386">
        <v>2828247040</v>
      </c>
      <c r="F189" s="386">
        <f t="shared" si="2"/>
        <v>1901006247.936</v>
      </c>
      <c r="G189" s="385" t="s">
        <v>3940</v>
      </c>
      <c r="H189" s="385" t="s">
        <v>5546</v>
      </c>
      <c r="I189" s="385" t="s">
        <v>612</v>
      </c>
      <c r="J189" s="385" t="s">
        <v>700</v>
      </c>
    </row>
    <row r="190" spans="1:10" ht="12.75">
      <c r="A190" s="177">
        <v>186</v>
      </c>
      <c r="B190" s="385" t="s">
        <v>5547</v>
      </c>
      <c r="C190" s="385" t="s">
        <v>5548</v>
      </c>
      <c r="D190" s="385" t="s">
        <v>746</v>
      </c>
      <c r="E190" s="386">
        <v>2810830080</v>
      </c>
      <c r="F190" s="386">
        <f t="shared" si="2"/>
        <v>1889299438.272</v>
      </c>
      <c r="G190" s="385" t="s">
        <v>5383</v>
      </c>
      <c r="H190" s="385" t="s">
        <v>1201</v>
      </c>
      <c r="I190" s="385" t="s">
        <v>537</v>
      </c>
      <c r="J190" s="385" t="s">
        <v>538</v>
      </c>
    </row>
    <row r="191" spans="1:10" ht="12.75">
      <c r="A191" s="177">
        <v>187</v>
      </c>
      <c r="B191" s="385" t="s">
        <v>5343</v>
      </c>
      <c r="C191" s="385" t="s">
        <v>5344</v>
      </c>
      <c r="D191" s="385" t="s">
        <v>605</v>
      </c>
      <c r="E191" s="386">
        <v>2774887936</v>
      </c>
      <c r="F191" s="386">
        <f t="shared" si="2"/>
        <v>1865140926.1824</v>
      </c>
      <c r="G191" s="385" t="s">
        <v>836</v>
      </c>
      <c r="H191" s="37" t="s">
        <v>5484</v>
      </c>
      <c r="I191" s="385" t="s">
        <v>541</v>
      </c>
      <c r="J191" s="385" t="s">
        <v>707</v>
      </c>
    </row>
    <row r="192" spans="1:10" ht="12.75">
      <c r="A192" s="177">
        <v>188</v>
      </c>
      <c r="B192" s="385" t="s">
        <v>5345</v>
      </c>
      <c r="C192" s="385" t="s">
        <v>5346</v>
      </c>
      <c r="D192" s="385" t="s">
        <v>605</v>
      </c>
      <c r="E192" s="386">
        <v>2734750976</v>
      </c>
      <c r="F192" s="386">
        <f t="shared" si="2"/>
        <v>1838162868.5184</v>
      </c>
      <c r="G192" s="385" t="s">
        <v>836</v>
      </c>
      <c r="H192" s="385" t="s">
        <v>3940</v>
      </c>
      <c r="I192" s="385" t="s">
        <v>884</v>
      </c>
      <c r="J192" s="385" t="s">
        <v>1944</v>
      </c>
    </row>
    <row r="193" spans="1:10" ht="12.75">
      <c r="A193" s="177">
        <v>189</v>
      </c>
      <c r="B193" s="385" t="s">
        <v>5347</v>
      </c>
      <c r="C193" s="385" t="s">
        <v>5348</v>
      </c>
      <c r="D193" s="385" t="s">
        <v>765</v>
      </c>
      <c r="E193" s="386">
        <v>2697435904</v>
      </c>
      <c r="F193" s="386">
        <f t="shared" si="2"/>
        <v>1813081542.8736</v>
      </c>
      <c r="G193" s="385" t="s">
        <v>3940</v>
      </c>
      <c r="H193" s="385" t="s">
        <v>1201</v>
      </c>
      <c r="I193" s="385" t="s">
        <v>884</v>
      </c>
      <c r="J193" s="385" t="s">
        <v>1948</v>
      </c>
    </row>
    <row r="194" spans="1:10" ht="12.75">
      <c r="A194" s="177">
        <v>190</v>
      </c>
      <c r="B194" s="385" t="s">
        <v>5349</v>
      </c>
      <c r="C194" s="385" t="s">
        <v>5350</v>
      </c>
      <c r="D194" s="385" t="s">
        <v>530</v>
      </c>
      <c r="E194" s="386">
        <v>2689864960</v>
      </c>
      <c r="F194" s="386">
        <f t="shared" si="2"/>
        <v>1807992732.864</v>
      </c>
      <c r="G194" s="385" t="s">
        <v>5351</v>
      </c>
      <c r="H194" s="37" t="s">
        <v>160</v>
      </c>
      <c r="I194" s="385" t="s">
        <v>612</v>
      </c>
      <c r="J194" s="385" t="s">
        <v>700</v>
      </c>
    </row>
    <row r="195" spans="1:10" ht="12.75">
      <c r="A195" s="177">
        <v>191</v>
      </c>
      <c r="B195" s="385" t="s">
        <v>5352</v>
      </c>
      <c r="C195" s="385" t="s">
        <v>5353</v>
      </c>
      <c r="D195" s="385" t="s">
        <v>746</v>
      </c>
      <c r="E195" s="386">
        <v>2667428096</v>
      </c>
      <c r="F195" s="386">
        <f t="shared" si="2"/>
        <v>1792911794.7264001</v>
      </c>
      <c r="G195" s="385" t="s">
        <v>3940</v>
      </c>
      <c r="H195" s="385" t="s">
        <v>1201</v>
      </c>
      <c r="I195" s="385" t="s">
        <v>537</v>
      </c>
      <c r="J195" s="385" t="s">
        <v>538</v>
      </c>
    </row>
    <row r="196" spans="1:10" ht="12.75">
      <c r="A196" s="177">
        <v>192</v>
      </c>
      <c r="B196" s="385" t="s">
        <v>5354</v>
      </c>
      <c r="C196" s="385" t="s">
        <v>5355</v>
      </c>
      <c r="D196" s="385" t="s">
        <v>721</v>
      </c>
      <c r="E196" s="386">
        <v>2661488128</v>
      </c>
      <c r="F196" s="386">
        <f t="shared" si="2"/>
        <v>1788919245.2352002</v>
      </c>
      <c r="G196" s="385" t="s">
        <v>5351</v>
      </c>
      <c r="H196" s="387" t="s">
        <v>160</v>
      </c>
      <c r="I196" s="385" t="s">
        <v>612</v>
      </c>
      <c r="J196" s="385" t="s">
        <v>700</v>
      </c>
    </row>
    <row r="197" spans="1:10" ht="12.75">
      <c r="A197" s="177">
        <v>193</v>
      </c>
      <c r="B197" s="385" t="s">
        <v>5356</v>
      </c>
      <c r="C197" s="385" t="s">
        <v>5357</v>
      </c>
      <c r="D197" s="385" t="s">
        <v>746</v>
      </c>
      <c r="E197" s="386">
        <v>2626661120</v>
      </c>
      <c r="F197" s="386">
        <f aca="true" t="shared" si="3" ref="F197:F260">E197*0.67215</f>
        <v>1765510271.808</v>
      </c>
      <c r="G197" s="385" t="s">
        <v>3940</v>
      </c>
      <c r="H197" s="385" t="s">
        <v>160</v>
      </c>
      <c r="I197" s="385" t="s">
        <v>541</v>
      </c>
      <c r="J197" s="385" t="s">
        <v>707</v>
      </c>
    </row>
    <row r="198" spans="1:10" ht="12.75">
      <c r="A198" s="177">
        <v>194</v>
      </c>
      <c r="B198" s="385" t="s">
        <v>5358</v>
      </c>
      <c r="C198" s="385" t="s">
        <v>5359</v>
      </c>
      <c r="D198" s="385" t="s">
        <v>746</v>
      </c>
      <c r="E198" s="386">
        <v>2595056896</v>
      </c>
      <c r="F198" s="386">
        <f t="shared" si="3"/>
        <v>1744267492.6464</v>
      </c>
      <c r="G198" s="385" t="s">
        <v>3940</v>
      </c>
      <c r="H198" s="385" t="s">
        <v>1201</v>
      </c>
      <c r="I198" s="385" t="s">
        <v>537</v>
      </c>
      <c r="J198" s="385" t="s">
        <v>538</v>
      </c>
    </row>
    <row r="199" spans="1:10" ht="12.75">
      <c r="A199" s="177">
        <v>195</v>
      </c>
      <c r="B199" s="385" t="s">
        <v>5360</v>
      </c>
      <c r="C199" s="385" t="s">
        <v>5361</v>
      </c>
      <c r="D199" s="385" t="s">
        <v>746</v>
      </c>
      <c r="E199" s="386">
        <v>2587012096</v>
      </c>
      <c r="F199" s="386">
        <f t="shared" si="3"/>
        <v>1738860180.3264</v>
      </c>
      <c r="G199" s="385" t="s">
        <v>5383</v>
      </c>
      <c r="H199" s="385" t="s">
        <v>1201</v>
      </c>
      <c r="I199" s="385" t="s">
        <v>537</v>
      </c>
      <c r="J199" s="385" t="s">
        <v>1778</v>
      </c>
    </row>
    <row r="200" spans="1:10" ht="12.75">
      <c r="A200" s="177">
        <v>196</v>
      </c>
      <c r="B200" s="385" t="s">
        <v>5362</v>
      </c>
      <c r="C200" s="385" t="s">
        <v>5363</v>
      </c>
      <c r="D200" s="385" t="s">
        <v>746</v>
      </c>
      <c r="E200" s="386">
        <v>2573837056</v>
      </c>
      <c r="F200" s="386">
        <f t="shared" si="3"/>
        <v>1730004577.1904001</v>
      </c>
      <c r="G200" s="385" t="s">
        <v>3940</v>
      </c>
      <c r="H200" s="385" t="s">
        <v>1201</v>
      </c>
      <c r="I200" s="385" t="s">
        <v>884</v>
      </c>
      <c r="J200" s="385" t="s">
        <v>1944</v>
      </c>
    </row>
    <row r="201" spans="1:10" ht="12.75">
      <c r="A201" s="177">
        <v>197</v>
      </c>
      <c r="B201" s="385" t="s">
        <v>5364</v>
      </c>
      <c r="C201" s="385" t="s">
        <v>5365</v>
      </c>
      <c r="D201" s="385" t="s">
        <v>746</v>
      </c>
      <c r="E201" s="386">
        <v>2540558080</v>
      </c>
      <c r="F201" s="386">
        <f t="shared" si="3"/>
        <v>1707636113.4720001</v>
      </c>
      <c r="G201" s="385" t="s">
        <v>3940</v>
      </c>
      <c r="H201" s="385" t="s">
        <v>1201</v>
      </c>
      <c r="I201" s="385" t="s">
        <v>612</v>
      </c>
      <c r="J201" s="385" t="s">
        <v>700</v>
      </c>
    </row>
    <row r="202" spans="1:10" ht="12.75">
      <c r="A202" s="177">
        <v>198</v>
      </c>
      <c r="B202" s="385" t="s">
        <v>5366</v>
      </c>
      <c r="C202" s="385" t="s">
        <v>5367</v>
      </c>
      <c r="D202" s="385" t="s">
        <v>605</v>
      </c>
      <c r="E202" s="386">
        <v>2534443008</v>
      </c>
      <c r="F202" s="386">
        <f t="shared" si="3"/>
        <v>1703525867.8272002</v>
      </c>
      <c r="G202" s="385" t="s">
        <v>836</v>
      </c>
      <c r="H202" s="37" t="s">
        <v>5368</v>
      </c>
      <c r="I202" s="385" t="s">
        <v>612</v>
      </c>
      <c r="J202" s="385" t="s">
        <v>700</v>
      </c>
    </row>
    <row r="203" spans="1:10" ht="12.75">
      <c r="A203" s="177">
        <v>199</v>
      </c>
      <c r="B203" s="385" t="s">
        <v>5578</v>
      </c>
      <c r="C203" s="385" t="s">
        <v>5579</v>
      </c>
      <c r="D203" s="385" t="s">
        <v>746</v>
      </c>
      <c r="E203" s="386">
        <v>2496717056</v>
      </c>
      <c r="F203" s="386">
        <f t="shared" si="3"/>
        <v>1678168369.1904001</v>
      </c>
      <c r="G203" s="385" t="s">
        <v>5383</v>
      </c>
      <c r="H203" s="385" t="s">
        <v>1201</v>
      </c>
      <c r="I203" s="385" t="s">
        <v>537</v>
      </c>
      <c r="J203" s="385" t="s">
        <v>1778</v>
      </c>
    </row>
    <row r="204" spans="1:10" ht="12.75">
      <c r="A204" s="177">
        <v>200</v>
      </c>
      <c r="B204" s="385" t="s">
        <v>5580</v>
      </c>
      <c r="C204" s="385" t="s">
        <v>3715</v>
      </c>
      <c r="D204" s="385" t="s">
        <v>746</v>
      </c>
      <c r="E204" s="386">
        <v>2493742080</v>
      </c>
      <c r="F204" s="386">
        <f t="shared" si="3"/>
        <v>1676168739.072</v>
      </c>
      <c r="G204" s="385" t="s">
        <v>3940</v>
      </c>
      <c r="H204" s="385" t="s">
        <v>160</v>
      </c>
      <c r="I204" s="385" t="s">
        <v>612</v>
      </c>
      <c r="J204" s="385" t="s">
        <v>700</v>
      </c>
    </row>
    <row r="205" spans="1:10" ht="12.75">
      <c r="A205" s="177">
        <v>201</v>
      </c>
      <c r="B205" s="385" t="s">
        <v>5581</v>
      </c>
      <c r="C205" s="385" t="s">
        <v>5582</v>
      </c>
      <c r="D205" s="385" t="s">
        <v>746</v>
      </c>
      <c r="E205" s="386">
        <v>2491299072</v>
      </c>
      <c r="F205" s="386">
        <f t="shared" si="3"/>
        <v>1674526671.2448</v>
      </c>
      <c r="G205" s="385" t="s">
        <v>3940</v>
      </c>
      <c r="H205" s="385" t="s">
        <v>160</v>
      </c>
      <c r="I205" s="385" t="s">
        <v>537</v>
      </c>
      <c r="J205" s="385" t="s">
        <v>1778</v>
      </c>
    </row>
    <row r="206" spans="1:10" ht="12.75">
      <c r="A206" s="177">
        <v>202</v>
      </c>
      <c r="B206" s="385" t="s">
        <v>5583</v>
      </c>
      <c r="C206" s="385" t="s">
        <v>5584</v>
      </c>
      <c r="D206" s="385" t="s">
        <v>746</v>
      </c>
      <c r="E206" s="386">
        <v>2428765952</v>
      </c>
      <c r="F206" s="386">
        <f t="shared" si="3"/>
        <v>1632495034.6368</v>
      </c>
      <c r="G206" s="385" t="s">
        <v>5383</v>
      </c>
      <c r="H206" s="385" t="s">
        <v>1201</v>
      </c>
      <c r="I206" s="385" t="s">
        <v>612</v>
      </c>
      <c r="J206" s="385" t="s">
        <v>700</v>
      </c>
    </row>
    <row r="207" spans="1:10" ht="12.75">
      <c r="A207" s="177">
        <v>203</v>
      </c>
      <c r="B207" s="385" t="s">
        <v>5585</v>
      </c>
      <c r="C207" s="385" t="s">
        <v>2965</v>
      </c>
      <c r="D207" s="385" t="s">
        <v>605</v>
      </c>
      <c r="E207" s="386">
        <v>2374420992</v>
      </c>
      <c r="F207" s="386">
        <f t="shared" si="3"/>
        <v>1595967069.7728</v>
      </c>
      <c r="G207" s="385" t="s">
        <v>836</v>
      </c>
      <c r="H207" s="37" t="s">
        <v>120</v>
      </c>
      <c r="I207" s="385" t="s">
        <v>541</v>
      </c>
      <c r="J207" s="385" t="s">
        <v>707</v>
      </c>
    </row>
    <row r="208" spans="1:10" ht="12.75">
      <c r="A208" s="177">
        <v>204</v>
      </c>
      <c r="B208" s="385" t="s">
        <v>5586</v>
      </c>
      <c r="C208" s="385" t="s">
        <v>5587</v>
      </c>
      <c r="D208" s="385" t="s">
        <v>746</v>
      </c>
      <c r="E208" s="386">
        <v>2330501120</v>
      </c>
      <c r="F208" s="386">
        <f t="shared" si="3"/>
        <v>1566446327.808</v>
      </c>
      <c r="G208" s="385" t="s">
        <v>3940</v>
      </c>
      <c r="H208" s="385" t="s">
        <v>1201</v>
      </c>
      <c r="I208" s="385" t="s">
        <v>541</v>
      </c>
      <c r="J208" s="385" t="s">
        <v>707</v>
      </c>
    </row>
    <row r="209" spans="1:10" ht="12.75">
      <c r="A209" s="177">
        <v>205</v>
      </c>
      <c r="B209" s="385" t="s">
        <v>5588</v>
      </c>
      <c r="C209" s="385" t="s">
        <v>5589</v>
      </c>
      <c r="D209" s="385" t="s">
        <v>5590</v>
      </c>
      <c r="E209" s="386">
        <v>2317760000</v>
      </c>
      <c r="F209" s="386">
        <f t="shared" si="3"/>
        <v>1557882384</v>
      </c>
      <c r="G209" s="385" t="s">
        <v>3940</v>
      </c>
      <c r="H209" s="385" t="s">
        <v>1201</v>
      </c>
      <c r="I209" s="385" t="s">
        <v>537</v>
      </c>
      <c r="J209" s="385" t="s">
        <v>1778</v>
      </c>
    </row>
    <row r="210" spans="1:10" ht="12.75">
      <c r="A210" s="177">
        <v>206</v>
      </c>
      <c r="B210" s="385" t="s">
        <v>5591</v>
      </c>
      <c r="C210" s="385" t="s">
        <v>5592</v>
      </c>
      <c r="D210" s="385" t="s">
        <v>5257</v>
      </c>
      <c r="E210" s="386">
        <v>2302938880</v>
      </c>
      <c r="F210" s="386">
        <f t="shared" si="3"/>
        <v>1547920368.1920002</v>
      </c>
      <c r="G210" s="385" t="s">
        <v>3940</v>
      </c>
      <c r="H210" s="385" t="s">
        <v>1201</v>
      </c>
      <c r="I210" s="385" t="s">
        <v>612</v>
      </c>
      <c r="J210" s="385" t="s">
        <v>613</v>
      </c>
    </row>
    <row r="211" spans="1:10" ht="12.75">
      <c r="A211" s="177">
        <v>207</v>
      </c>
      <c r="B211" s="385" t="s">
        <v>5593</v>
      </c>
      <c r="C211" s="385" t="s">
        <v>5594</v>
      </c>
      <c r="D211" s="385" t="s">
        <v>746</v>
      </c>
      <c r="E211" s="386">
        <v>2298568960</v>
      </c>
      <c r="F211" s="386">
        <f t="shared" si="3"/>
        <v>1544983126.464</v>
      </c>
      <c r="G211" s="385" t="s">
        <v>3940</v>
      </c>
      <c r="H211" s="385" t="s">
        <v>1201</v>
      </c>
      <c r="I211" s="385" t="s">
        <v>541</v>
      </c>
      <c r="J211" s="385" t="s">
        <v>498</v>
      </c>
    </row>
    <row r="212" spans="1:10" ht="12.75">
      <c r="A212" s="177">
        <v>208</v>
      </c>
      <c r="B212" s="385" t="s">
        <v>5595</v>
      </c>
      <c r="C212" s="385" t="s">
        <v>5596</v>
      </c>
      <c r="D212" s="385" t="s">
        <v>746</v>
      </c>
      <c r="E212" s="386">
        <v>2255977984</v>
      </c>
      <c r="F212" s="386">
        <f t="shared" si="3"/>
        <v>1516355601.9456</v>
      </c>
      <c r="G212" s="385" t="s">
        <v>3940</v>
      </c>
      <c r="H212" s="385" t="s">
        <v>160</v>
      </c>
      <c r="I212" s="385" t="s">
        <v>884</v>
      </c>
      <c r="J212" s="385" t="s">
        <v>1948</v>
      </c>
    </row>
    <row r="213" spans="1:10" ht="12.75">
      <c r="A213" s="177">
        <v>209</v>
      </c>
      <c r="B213" s="385" t="s">
        <v>5597</v>
      </c>
      <c r="C213" s="385" t="s">
        <v>5598</v>
      </c>
      <c r="D213" s="385" t="s">
        <v>746</v>
      </c>
      <c r="E213" s="386">
        <v>2251791872</v>
      </c>
      <c r="F213" s="386">
        <f t="shared" si="3"/>
        <v>1513541906.7648</v>
      </c>
      <c r="G213" s="385" t="s">
        <v>3940</v>
      </c>
      <c r="H213" s="385" t="s">
        <v>1201</v>
      </c>
      <c r="I213" s="385" t="s">
        <v>541</v>
      </c>
      <c r="J213" s="385" t="s">
        <v>498</v>
      </c>
    </row>
    <row r="214" spans="1:10" ht="12.75">
      <c r="A214" s="177">
        <v>210</v>
      </c>
      <c r="B214" s="385" t="s">
        <v>5599</v>
      </c>
      <c r="C214" s="385" t="s">
        <v>5600</v>
      </c>
      <c r="D214" s="385" t="s">
        <v>530</v>
      </c>
      <c r="E214" s="386">
        <v>2218117120</v>
      </c>
      <c r="F214" s="386">
        <f t="shared" si="3"/>
        <v>1490907422.208</v>
      </c>
      <c r="G214" s="385" t="s">
        <v>5383</v>
      </c>
      <c r="H214" s="385" t="s">
        <v>160</v>
      </c>
      <c r="I214" s="385" t="s">
        <v>537</v>
      </c>
      <c r="J214" s="385" t="s">
        <v>538</v>
      </c>
    </row>
    <row r="215" spans="1:10" ht="12.75">
      <c r="A215" s="177">
        <v>211</v>
      </c>
      <c r="B215" s="385" t="s">
        <v>5601</v>
      </c>
      <c r="C215" s="385" t="s">
        <v>5602</v>
      </c>
      <c r="D215" s="385" t="s">
        <v>746</v>
      </c>
      <c r="E215" s="386">
        <v>2168545024</v>
      </c>
      <c r="F215" s="386">
        <f t="shared" si="3"/>
        <v>1457587537.8816001</v>
      </c>
      <c r="G215" s="385" t="s">
        <v>5383</v>
      </c>
      <c r="H215" s="385" t="s">
        <v>160</v>
      </c>
      <c r="I215" s="385" t="s">
        <v>612</v>
      </c>
      <c r="J215" s="385" t="s">
        <v>700</v>
      </c>
    </row>
    <row r="216" spans="1:10" ht="12.75">
      <c r="A216" s="177">
        <v>212</v>
      </c>
      <c r="B216" s="385" t="s">
        <v>5603</v>
      </c>
      <c r="C216" s="385" t="s">
        <v>5604</v>
      </c>
      <c r="D216" s="385" t="s">
        <v>746</v>
      </c>
      <c r="E216" s="386">
        <v>2140445952</v>
      </c>
      <c r="F216" s="386">
        <f t="shared" si="3"/>
        <v>1438700746.6368</v>
      </c>
      <c r="G216" s="385" t="s">
        <v>3940</v>
      </c>
      <c r="H216" s="385" t="s">
        <v>1201</v>
      </c>
      <c r="I216" s="385" t="s">
        <v>537</v>
      </c>
      <c r="J216" s="385" t="s">
        <v>538</v>
      </c>
    </row>
    <row r="217" spans="1:10" ht="12.75">
      <c r="A217" s="177">
        <v>213</v>
      </c>
      <c r="B217" s="385" t="s">
        <v>5605</v>
      </c>
      <c r="C217" s="385" t="s">
        <v>5606</v>
      </c>
      <c r="D217" s="385" t="s">
        <v>605</v>
      </c>
      <c r="E217" s="386">
        <v>2046818048</v>
      </c>
      <c r="F217" s="386">
        <f t="shared" si="3"/>
        <v>1375768750.9632</v>
      </c>
      <c r="G217" s="385" t="s">
        <v>836</v>
      </c>
      <c r="H217" s="385" t="s">
        <v>3940</v>
      </c>
      <c r="I217" s="385" t="s">
        <v>541</v>
      </c>
      <c r="J217" s="385" t="s">
        <v>707</v>
      </c>
    </row>
    <row r="218" spans="1:10" ht="12.75">
      <c r="A218" s="177">
        <v>214</v>
      </c>
      <c r="B218" s="385" t="s">
        <v>5607</v>
      </c>
      <c r="C218" s="385" t="s">
        <v>5608</v>
      </c>
      <c r="D218" s="385" t="s">
        <v>605</v>
      </c>
      <c r="E218" s="386">
        <v>2042089984</v>
      </c>
      <c r="F218" s="386">
        <f t="shared" si="3"/>
        <v>1372590782.7456</v>
      </c>
      <c r="G218" s="385" t="s">
        <v>836</v>
      </c>
      <c r="H218" s="37" t="s">
        <v>120</v>
      </c>
      <c r="I218" s="385" t="s">
        <v>541</v>
      </c>
      <c r="J218" s="385" t="s">
        <v>542</v>
      </c>
    </row>
    <row r="219" spans="1:10" ht="12.75">
      <c r="A219" s="177">
        <v>215</v>
      </c>
      <c r="B219" s="385" t="s">
        <v>5609</v>
      </c>
      <c r="C219" s="385" t="s">
        <v>2820</v>
      </c>
      <c r="D219" s="385" t="s">
        <v>746</v>
      </c>
      <c r="E219" s="386">
        <v>2006791936</v>
      </c>
      <c r="F219" s="386">
        <f t="shared" si="3"/>
        <v>1348865199.7824001</v>
      </c>
      <c r="G219" s="385" t="s">
        <v>3940</v>
      </c>
      <c r="H219" s="385" t="s">
        <v>160</v>
      </c>
      <c r="I219" s="385" t="s">
        <v>537</v>
      </c>
      <c r="J219" s="385" t="s">
        <v>538</v>
      </c>
    </row>
    <row r="220" spans="1:10" ht="12.75">
      <c r="A220" s="177">
        <v>216</v>
      </c>
      <c r="B220" s="385" t="s">
        <v>5610</v>
      </c>
      <c r="C220" s="385" t="s">
        <v>5611</v>
      </c>
      <c r="D220" s="385" t="s">
        <v>746</v>
      </c>
      <c r="E220" s="386">
        <v>1998365952</v>
      </c>
      <c r="F220" s="386">
        <f t="shared" si="3"/>
        <v>1343201674.6368</v>
      </c>
      <c r="G220" s="385" t="s">
        <v>3940</v>
      </c>
      <c r="H220" s="385" t="s">
        <v>1201</v>
      </c>
      <c r="I220" s="385" t="s">
        <v>541</v>
      </c>
      <c r="J220" s="385" t="s">
        <v>498</v>
      </c>
    </row>
    <row r="221" spans="1:10" ht="12.75">
      <c r="A221" s="177">
        <v>217</v>
      </c>
      <c r="B221" s="385" t="s">
        <v>5612</v>
      </c>
      <c r="C221" s="385" t="s">
        <v>5613</v>
      </c>
      <c r="D221" s="385" t="s">
        <v>746</v>
      </c>
      <c r="E221" s="386">
        <v>1996576000</v>
      </c>
      <c r="F221" s="386">
        <f t="shared" si="3"/>
        <v>1341998558.4</v>
      </c>
      <c r="G221" s="385" t="s">
        <v>3940</v>
      </c>
      <c r="H221" s="385" t="s">
        <v>1201</v>
      </c>
      <c r="I221" s="385" t="s">
        <v>612</v>
      </c>
      <c r="J221" s="385" t="s">
        <v>700</v>
      </c>
    </row>
    <row r="222" spans="1:10" ht="12.75">
      <c r="A222" s="177">
        <v>218</v>
      </c>
      <c r="B222" s="385" t="s">
        <v>5614</v>
      </c>
      <c r="C222" s="385" t="s">
        <v>5615</v>
      </c>
      <c r="D222" s="385" t="s">
        <v>746</v>
      </c>
      <c r="E222" s="386">
        <v>1971388032</v>
      </c>
      <c r="F222" s="386">
        <f t="shared" si="3"/>
        <v>1325068465.7088</v>
      </c>
      <c r="G222" s="385" t="s">
        <v>3940</v>
      </c>
      <c r="H222" s="387" t="s">
        <v>5616</v>
      </c>
      <c r="I222" s="385" t="s">
        <v>537</v>
      </c>
      <c r="J222" s="385" t="s">
        <v>1778</v>
      </c>
    </row>
    <row r="223" spans="1:10" ht="12.75">
      <c r="A223" s="177">
        <v>219</v>
      </c>
      <c r="B223" s="385" t="s">
        <v>5617</v>
      </c>
      <c r="C223" s="385" t="s">
        <v>5618</v>
      </c>
      <c r="D223" s="385" t="s">
        <v>746</v>
      </c>
      <c r="E223" s="386">
        <v>1965289984</v>
      </c>
      <c r="F223" s="386">
        <f t="shared" si="3"/>
        <v>1320969662.7456</v>
      </c>
      <c r="G223" s="385" t="s">
        <v>3940</v>
      </c>
      <c r="H223" s="385" t="s">
        <v>160</v>
      </c>
      <c r="I223" s="385" t="s">
        <v>612</v>
      </c>
      <c r="J223" s="385" t="s">
        <v>700</v>
      </c>
    </row>
    <row r="224" spans="1:10" ht="12.75">
      <c r="A224" s="177">
        <v>220</v>
      </c>
      <c r="B224" s="385" t="s">
        <v>5619</v>
      </c>
      <c r="C224" s="385" t="s">
        <v>5620</v>
      </c>
      <c r="D224" s="385" t="s">
        <v>746</v>
      </c>
      <c r="E224" s="386">
        <v>1951415040</v>
      </c>
      <c r="F224" s="386">
        <f t="shared" si="3"/>
        <v>1311643619.1360002</v>
      </c>
      <c r="G224" s="385" t="s">
        <v>3940</v>
      </c>
      <c r="H224" s="385" t="s">
        <v>5616</v>
      </c>
      <c r="I224" s="385" t="s">
        <v>612</v>
      </c>
      <c r="J224" s="385" t="s">
        <v>700</v>
      </c>
    </row>
    <row r="225" spans="1:10" ht="12.75">
      <c r="A225" s="177">
        <v>221</v>
      </c>
      <c r="B225" s="385" t="s">
        <v>5621</v>
      </c>
      <c r="C225" s="385" t="s">
        <v>5622</v>
      </c>
      <c r="D225" s="385" t="s">
        <v>746</v>
      </c>
      <c r="E225" s="386">
        <v>1946246016</v>
      </c>
      <c r="F225" s="386">
        <f t="shared" si="3"/>
        <v>1308169259.6544</v>
      </c>
      <c r="G225" s="385" t="s">
        <v>3940</v>
      </c>
      <c r="H225" s="385" t="s">
        <v>5616</v>
      </c>
      <c r="I225" s="385" t="s">
        <v>537</v>
      </c>
      <c r="J225" s="385" t="s">
        <v>1778</v>
      </c>
    </row>
    <row r="226" spans="1:10" ht="12.75">
      <c r="A226" s="177">
        <v>222</v>
      </c>
      <c r="B226" s="385" t="s">
        <v>5623</v>
      </c>
      <c r="C226" s="385" t="s">
        <v>3157</v>
      </c>
      <c r="D226" s="385" t="s">
        <v>746</v>
      </c>
      <c r="E226" s="386">
        <v>1934695936</v>
      </c>
      <c r="F226" s="386">
        <f t="shared" si="3"/>
        <v>1300405873.3824</v>
      </c>
      <c r="G226" s="385" t="s">
        <v>3940</v>
      </c>
      <c r="H226" s="385" t="s">
        <v>1201</v>
      </c>
      <c r="I226" s="385" t="s">
        <v>884</v>
      </c>
      <c r="J226" s="385" t="s">
        <v>1948</v>
      </c>
    </row>
    <row r="227" spans="1:10" ht="12.75">
      <c r="A227" s="177">
        <v>223</v>
      </c>
      <c r="B227" s="385" t="s">
        <v>5624</v>
      </c>
      <c r="C227" s="385" t="s">
        <v>5625</v>
      </c>
      <c r="D227" s="385" t="s">
        <v>746</v>
      </c>
      <c r="E227" s="386">
        <v>1934285056</v>
      </c>
      <c r="F227" s="386">
        <f t="shared" si="3"/>
        <v>1300129700.3904</v>
      </c>
      <c r="G227" s="385" t="s">
        <v>3940</v>
      </c>
      <c r="H227" s="385" t="s">
        <v>1201</v>
      </c>
      <c r="I227" s="385" t="s">
        <v>537</v>
      </c>
      <c r="J227" s="385" t="s">
        <v>538</v>
      </c>
    </row>
    <row r="228" spans="1:10" ht="12.75">
      <c r="A228" s="177">
        <v>224</v>
      </c>
      <c r="B228" s="385" t="s">
        <v>5626</v>
      </c>
      <c r="C228" s="385" t="s">
        <v>2975</v>
      </c>
      <c r="D228" s="385" t="s">
        <v>746</v>
      </c>
      <c r="E228" s="386">
        <v>1922023936</v>
      </c>
      <c r="F228" s="386">
        <f t="shared" si="3"/>
        <v>1291888388.5824</v>
      </c>
      <c r="G228" s="385" t="s">
        <v>1108</v>
      </c>
      <c r="H228" s="385" t="s">
        <v>234</v>
      </c>
      <c r="I228" s="385" t="s">
        <v>612</v>
      </c>
      <c r="J228" s="385" t="s">
        <v>700</v>
      </c>
    </row>
    <row r="229" spans="1:10" ht="12.75">
      <c r="A229" s="177">
        <v>225</v>
      </c>
      <c r="B229" s="385" t="s">
        <v>5627</v>
      </c>
      <c r="C229" s="385" t="s">
        <v>5628</v>
      </c>
      <c r="D229" s="385" t="s">
        <v>605</v>
      </c>
      <c r="E229" s="386">
        <v>1882067968</v>
      </c>
      <c r="F229" s="386">
        <f t="shared" si="3"/>
        <v>1265031984.6912</v>
      </c>
      <c r="G229" s="385" t="s">
        <v>3940</v>
      </c>
      <c r="H229" s="385" t="s">
        <v>234</v>
      </c>
      <c r="I229" s="385" t="s">
        <v>541</v>
      </c>
      <c r="J229" s="385" t="s">
        <v>603</v>
      </c>
    </row>
    <row r="230" spans="1:10" ht="12.75">
      <c r="A230" s="177">
        <v>226</v>
      </c>
      <c r="B230" s="385" t="s">
        <v>5629</v>
      </c>
      <c r="C230" s="385" t="s">
        <v>5630</v>
      </c>
      <c r="D230" s="385" t="s">
        <v>746</v>
      </c>
      <c r="E230" s="386">
        <v>1857506048</v>
      </c>
      <c r="F230" s="386">
        <f t="shared" si="3"/>
        <v>1248522690.1632001</v>
      </c>
      <c r="G230" s="385" t="s">
        <v>5383</v>
      </c>
      <c r="H230" s="385" t="s">
        <v>2128</v>
      </c>
      <c r="I230" s="385" t="s">
        <v>884</v>
      </c>
      <c r="J230" s="385" t="s">
        <v>1939</v>
      </c>
    </row>
    <row r="231" spans="1:10" ht="12.75">
      <c r="A231" s="177">
        <v>227</v>
      </c>
      <c r="B231" s="385" t="s">
        <v>5631</v>
      </c>
      <c r="C231" s="385" t="s">
        <v>5632</v>
      </c>
      <c r="D231" s="385" t="s">
        <v>746</v>
      </c>
      <c r="E231" s="386">
        <v>1802936064</v>
      </c>
      <c r="F231" s="386">
        <f t="shared" si="3"/>
        <v>1211843475.4176002</v>
      </c>
      <c r="G231" s="385" t="s">
        <v>3940</v>
      </c>
      <c r="H231" s="385" t="s">
        <v>2131</v>
      </c>
      <c r="I231" s="385" t="s">
        <v>537</v>
      </c>
      <c r="J231" s="385" t="s">
        <v>1778</v>
      </c>
    </row>
    <row r="232" spans="1:10" ht="12.75">
      <c r="A232" s="177">
        <v>228</v>
      </c>
      <c r="B232" s="385" t="s">
        <v>5633</v>
      </c>
      <c r="C232" s="385" t="s">
        <v>5634</v>
      </c>
      <c r="D232" s="385" t="s">
        <v>746</v>
      </c>
      <c r="E232" s="386">
        <v>1791576960</v>
      </c>
      <c r="F232" s="386">
        <f t="shared" si="3"/>
        <v>1204208453.664</v>
      </c>
      <c r="G232" s="385" t="s">
        <v>3940</v>
      </c>
      <c r="H232" s="385" t="s">
        <v>2131</v>
      </c>
      <c r="I232" s="385" t="s">
        <v>884</v>
      </c>
      <c r="J232" s="385" t="s">
        <v>1948</v>
      </c>
    </row>
    <row r="233" spans="1:10" ht="12.75">
      <c r="A233" s="177">
        <v>229</v>
      </c>
      <c r="B233" s="385" t="s">
        <v>5635</v>
      </c>
      <c r="C233" s="385" t="s">
        <v>3061</v>
      </c>
      <c r="D233" s="385" t="s">
        <v>746</v>
      </c>
      <c r="E233" s="386">
        <v>1732973056</v>
      </c>
      <c r="F233" s="386">
        <f t="shared" si="3"/>
        <v>1164817839.5904</v>
      </c>
      <c r="G233" s="385" t="s">
        <v>3940</v>
      </c>
      <c r="H233" s="385" t="s">
        <v>1201</v>
      </c>
      <c r="I233" s="385" t="s">
        <v>612</v>
      </c>
      <c r="J233" s="385" t="s">
        <v>700</v>
      </c>
    </row>
    <row r="234" spans="1:10" ht="12.75">
      <c r="A234" s="177">
        <v>230</v>
      </c>
      <c r="B234" s="385" t="s">
        <v>5636</v>
      </c>
      <c r="C234" s="385" t="s">
        <v>5637</v>
      </c>
      <c r="D234" s="385" t="s">
        <v>530</v>
      </c>
      <c r="E234" s="386">
        <v>1721452032</v>
      </c>
      <c r="F234" s="386">
        <f t="shared" si="3"/>
        <v>1157073983.3088</v>
      </c>
      <c r="G234" s="385" t="s">
        <v>3940</v>
      </c>
      <c r="H234" s="385" t="s">
        <v>5638</v>
      </c>
      <c r="I234" s="385" t="s">
        <v>537</v>
      </c>
      <c r="J234" s="385" t="s">
        <v>538</v>
      </c>
    </row>
    <row r="235" spans="1:10" ht="12.75">
      <c r="A235" s="177">
        <v>231</v>
      </c>
      <c r="B235" s="385" t="s">
        <v>5639</v>
      </c>
      <c r="C235" s="385" t="s">
        <v>5640</v>
      </c>
      <c r="D235" s="385" t="s">
        <v>5590</v>
      </c>
      <c r="E235" s="386">
        <v>1705181952</v>
      </c>
      <c r="F235" s="386">
        <f t="shared" si="3"/>
        <v>1146138049.0368001</v>
      </c>
      <c r="G235" s="385" t="s">
        <v>3940</v>
      </c>
      <c r="H235" s="385" t="s">
        <v>1201</v>
      </c>
      <c r="I235" s="385" t="s">
        <v>537</v>
      </c>
      <c r="J235" s="385" t="s">
        <v>538</v>
      </c>
    </row>
    <row r="236" spans="1:10" ht="12.75">
      <c r="A236" s="177">
        <v>232</v>
      </c>
      <c r="B236" s="385" t="s">
        <v>5641</v>
      </c>
      <c r="C236" s="385" t="s">
        <v>5642</v>
      </c>
      <c r="D236" s="385" t="s">
        <v>746</v>
      </c>
      <c r="E236" s="386">
        <v>1692035968</v>
      </c>
      <c r="F236" s="386">
        <f t="shared" si="3"/>
        <v>1137301975.8912</v>
      </c>
      <c r="G236" s="385" t="s">
        <v>5383</v>
      </c>
      <c r="H236" s="385" t="s">
        <v>160</v>
      </c>
      <c r="I236" s="385" t="s">
        <v>884</v>
      </c>
      <c r="J236" s="385" t="s">
        <v>1944</v>
      </c>
    </row>
    <row r="237" spans="1:10" ht="12.75">
      <c r="A237" s="177">
        <v>233</v>
      </c>
      <c r="B237" s="385" t="s">
        <v>5643</v>
      </c>
      <c r="C237" s="385" t="s">
        <v>5644</v>
      </c>
      <c r="D237" s="385" t="s">
        <v>746</v>
      </c>
      <c r="E237" s="386">
        <v>1684003968</v>
      </c>
      <c r="F237" s="386">
        <f t="shared" si="3"/>
        <v>1131903267.0912</v>
      </c>
      <c r="G237" s="385" t="s">
        <v>3940</v>
      </c>
      <c r="H237" s="385" t="s">
        <v>1201</v>
      </c>
      <c r="I237" s="385" t="s">
        <v>537</v>
      </c>
      <c r="J237" s="385" t="s">
        <v>1778</v>
      </c>
    </row>
    <row r="238" spans="1:10" ht="12.75">
      <c r="A238" s="177">
        <v>234</v>
      </c>
      <c r="B238" s="385" t="s">
        <v>5645</v>
      </c>
      <c r="C238" s="385" t="s">
        <v>5646</v>
      </c>
      <c r="D238" s="385" t="s">
        <v>746</v>
      </c>
      <c r="E238" s="386">
        <v>1683779968</v>
      </c>
      <c r="F238" s="386">
        <f t="shared" si="3"/>
        <v>1131752705.4912</v>
      </c>
      <c r="G238" s="385" t="s">
        <v>3940</v>
      </c>
      <c r="H238" s="385" t="s">
        <v>1026</v>
      </c>
      <c r="I238" s="385" t="s">
        <v>537</v>
      </c>
      <c r="J238" s="385" t="s">
        <v>538</v>
      </c>
    </row>
    <row r="239" spans="1:10" ht="12.75">
      <c r="A239" s="177">
        <v>235</v>
      </c>
      <c r="B239" s="385" t="s">
        <v>5446</v>
      </c>
      <c r="C239" s="385" t="s">
        <v>5447</v>
      </c>
      <c r="D239" s="385" t="s">
        <v>746</v>
      </c>
      <c r="E239" s="386">
        <v>1647902976</v>
      </c>
      <c r="F239" s="386">
        <f t="shared" si="3"/>
        <v>1107637985.3184001</v>
      </c>
      <c r="G239" s="385" t="s">
        <v>3940</v>
      </c>
      <c r="H239" s="385" t="s">
        <v>1201</v>
      </c>
      <c r="I239" s="385" t="s">
        <v>612</v>
      </c>
      <c r="J239" s="385" t="s">
        <v>700</v>
      </c>
    </row>
    <row r="240" spans="1:10" ht="12.75">
      <c r="A240" s="177">
        <v>236</v>
      </c>
      <c r="B240" s="385" t="s">
        <v>5448</v>
      </c>
      <c r="C240" s="385" t="s">
        <v>3978</v>
      </c>
      <c r="D240" s="385" t="s">
        <v>746</v>
      </c>
      <c r="E240" s="386">
        <v>1601974016</v>
      </c>
      <c r="F240" s="386">
        <f t="shared" si="3"/>
        <v>1076766834.8544002</v>
      </c>
      <c r="G240" s="385" t="s">
        <v>3940</v>
      </c>
      <c r="H240" s="385" t="s">
        <v>1201</v>
      </c>
      <c r="I240" s="385" t="s">
        <v>884</v>
      </c>
      <c r="J240" s="385" t="s">
        <v>1948</v>
      </c>
    </row>
    <row r="241" spans="1:10" ht="12.75">
      <c r="A241" s="177">
        <v>237</v>
      </c>
      <c r="B241" s="385" t="s">
        <v>5449</v>
      </c>
      <c r="C241" s="385" t="s">
        <v>5450</v>
      </c>
      <c r="D241" s="385" t="s">
        <v>746</v>
      </c>
      <c r="E241" s="386">
        <v>1597899008</v>
      </c>
      <c r="F241" s="386">
        <f t="shared" si="3"/>
        <v>1074027818.2272</v>
      </c>
      <c r="G241" s="385" t="s">
        <v>1108</v>
      </c>
      <c r="H241" s="385" t="s">
        <v>2131</v>
      </c>
      <c r="I241" s="385" t="s">
        <v>541</v>
      </c>
      <c r="J241" s="385" t="s">
        <v>603</v>
      </c>
    </row>
    <row r="242" spans="1:10" ht="12.75">
      <c r="A242" s="177">
        <v>238</v>
      </c>
      <c r="B242" s="385" t="s">
        <v>5451</v>
      </c>
      <c r="C242" s="385" t="s">
        <v>5452</v>
      </c>
      <c r="D242" s="385" t="s">
        <v>746</v>
      </c>
      <c r="E242" s="386">
        <v>1587277952</v>
      </c>
      <c r="F242" s="386">
        <f t="shared" si="3"/>
        <v>1066888875.4368</v>
      </c>
      <c r="G242" s="385" t="s">
        <v>5383</v>
      </c>
      <c r="H242" s="385" t="s">
        <v>160</v>
      </c>
      <c r="I242" s="385" t="s">
        <v>612</v>
      </c>
      <c r="J242" s="385" t="s">
        <v>700</v>
      </c>
    </row>
    <row r="243" spans="1:10" ht="12.75">
      <c r="A243" s="177">
        <v>239</v>
      </c>
      <c r="B243" s="385" t="s">
        <v>5453</v>
      </c>
      <c r="C243" s="385" t="s">
        <v>5454</v>
      </c>
      <c r="D243" s="385" t="s">
        <v>746</v>
      </c>
      <c r="E243" s="386">
        <v>1550641024</v>
      </c>
      <c r="F243" s="386">
        <f t="shared" si="3"/>
        <v>1042263364.2816</v>
      </c>
      <c r="G243" s="385" t="s">
        <v>5383</v>
      </c>
      <c r="H243" s="385" t="s">
        <v>160</v>
      </c>
      <c r="I243" s="385" t="s">
        <v>612</v>
      </c>
      <c r="J243" s="385" t="s">
        <v>700</v>
      </c>
    </row>
    <row r="244" spans="1:10" ht="12.75">
      <c r="A244" s="177">
        <v>240</v>
      </c>
      <c r="B244" s="385" t="s">
        <v>5455</v>
      </c>
      <c r="C244" s="385" t="s">
        <v>5456</v>
      </c>
      <c r="D244" s="385" t="s">
        <v>746</v>
      </c>
      <c r="E244" s="386">
        <v>1540061056</v>
      </c>
      <c r="F244" s="386">
        <f t="shared" si="3"/>
        <v>1035152038.7904</v>
      </c>
      <c r="G244" s="385" t="s">
        <v>3940</v>
      </c>
      <c r="H244" s="385" t="s">
        <v>1201</v>
      </c>
      <c r="I244" s="385" t="s">
        <v>612</v>
      </c>
      <c r="J244" s="385" t="s">
        <v>700</v>
      </c>
    </row>
    <row r="245" spans="1:10" ht="12.75">
      <c r="A245" s="177">
        <v>241</v>
      </c>
      <c r="B245" s="385" t="s">
        <v>5457</v>
      </c>
      <c r="C245" s="385" t="s">
        <v>3246</v>
      </c>
      <c r="D245" s="385" t="s">
        <v>746</v>
      </c>
      <c r="E245" s="386">
        <v>1529458048</v>
      </c>
      <c r="F245" s="386">
        <f t="shared" si="3"/>
        <v>1028025226.9632001</v>
      </c>
      <c r="G245" s="385" t="s">
        <v>3940</v>
      </c>
      <c r="H245" s="385" t="s">
        <v>1201</v>
      </c>
      <c r="I245" s="385" t="s">
        <v>612</v>
      </c>
      <c r="J245" s="385" t="s">
        <v>700</v>
      </c>
    </row>
    <row r="246" spans="1:10" ht="12.75">
      <c r="A246" s="177">
        <v>242</v>
      </c>
      <c r="B246" s="385" t="s">
        <v>5458</v>
      </c>
      <c r="C246" s="385" t="s">
        <v>5459</v>
      </c>
      <c r="D246" s="385" t="s">
        <v>746</v>
      </c>
      <c r="E246" s="386">
        <v>1499336960</v>
      </c>
      <c r="F246" s="386">
        <f t="shared" si="3"/>
        <v>1007779337.664</v>
      </c>
      <c r="G246" s="385" t="s">
        <v>1108</v>
      </c>
      <c r="H246" s="385" t="s">
        <v>1201</v>
      </c>
      <c r="I246" s="385" t="s">
        <v>612</v>
      </c>
      <c r="J246" s="385" t="s">
        <v>700</v>
      </c>
    </row>
    <row r="247" spans="1:10" ht="12.75">
      <c r="A247" s="177">
        <v>243</v>
      </c>
      <c r="B247" s="385" t="s">
        <v>5460</v>
      </c>
      <c r="C247" s="385" t="s">
        <v>5461</v>
      </c>
      <c r="D247" s="385" t="s">
        <v>746</v>
      </c>
      <c r="E247" s="386">
        <v>1483088000</v>
      </c>
      <c r="F247" s="386">
        <f t="shared" si="3"/>
        <v>996857599.2</v>
      </c>
      <c r="G247" s="385" t="s">
        <v>3940</v>
      </c>
      <c r="H247" s="385" t="s">
        <v>2121</v>
      </c>
      <c r="I247" s="385" t="s">
        <v>612</v>
      </c>
      <c r="J247" s="385" t="s">
        <v>700</v>
      </c>
    </row>
    <row r="248" spans="1:10" ht="12.75">
      <c r="A248" s="177">
        <v>244</v>
      </c>
      <c r="B248" s="385" t="s">
        <v>5462</v>
      </c>
      <c r="C248" s="385" t="s">
        <v>5463</v>
      </c>
      <c r="D248" s="385" t="s">
        <v>746</v>
      </c>
      <c r="E248" s="386">
        <v>1460365056</v>
      </c>
      <c r="F248" s="386">
        <f t="shared" si="3"/>
        <v>981584372.3904</v>
      </c>
      <c r="G248" s="385" t="s">
        <v>3940</v>
      </c>
      <c r="H248" s="385" t="s">
        <v>1201</v>
      </c>
      <c r="I248" s="385" t="s">
        <v>537</v>
      </c>
      <c r="J248" s="385" t="s">
        <v>538</v>
      </c>
    </row>
    <row r="249" spans="1:10" ht="12.75">
      <c r="A249" s="177">
        <v>245</v>
      </c>
      <c r="B249" s="385" t="s">
        <v>5464</v>
      </c>
      <c r="C249" s="385" t="s">
        <v>5465</v>
      </c>
      <c r="D249" s="385" t="s">
        <v>605</v>
      </c>
      <c r="E249" s="386">
        <v>1435767040</v>
      </c>
      <c r="F249" s="386">
        <f t="shared" si="3"/>
        <v>965050815.936</v>
      </c>
      <c r="G249" s="385" t="s">
        <v>836</v>
      </c>
      <c r="H249" s="385" t="s">
        <v>3940</v>
      </c>
      <c r="I249" s="385" t="s">
        <v>541</v>
      </c>
      <c r="J249" s="385" t="s">
        <v>571</v>
      </c>
    </row>
    <row r="250" spans="1:10" ht="12.75">
      <c r="A250" s="177">
        <v>246</v>
      </c>
      <c r="B250" s="385" t="s">
        <v>5466</v>
      </c>
      <c r="C250" s="385" t="s">
        <v>5467</v>
      </c>
      <c r="D250" s="385" t="s">
        <v>746</v>
      </c>
      <c r="E250" s="386">
        <v>1429687040</v>
      </c>
      <c r="F250" s="386">
        <f t="shared" si="3"/>
        <v>960964143.936</v>
      </c>
      <c r="G250" s="385" t="s">
        <v>3940</v>
      </c>
      <c r="H250" s="385" t="s">
        <v>1201</v>
      </c>
      <c r="I250" s="385" t="s">
        <v>541</v>
      </c>
      <c r="J250" s="385" t="s">
        <v>603</v>
      </c>
    </row>
    <row r="251" spans="1:10" ht="12.75">
      <c r="A251" s="177">
        <v>247</v>
      </c>
      <c r="B251" s="385" t="s">
        <v>5468</v>
      </c>
      <c r="C251" s="385" t="s">
        <v>5469</v>
      </c>
      <c r="D251" s="385" t="s">
        <v>5470</v>
      </c>
      <c r="E251" s="386">
        <v>1420130048</v>
      </c>
      <c r="F251" s="386">
        <f t="shared" si="3"/>
        <v>954540411.7632</v>
      </c>
      <c r="G251" s="385" t="s">
        <v>1108</v>
      </c>
      <c r="H251" s="385" t="s">
        <v>160</v>
      </c>
      <c r="I251" s="385" t="s">
        <v>884</v>
      </c>
      <c r="J251" s="385" t="s">
        <v>1948</v>
      </c>
    </row>
    <row r="252" spans="1:10" ht="12.75">
      <c r="A252" s="177">
        <v>248</v>
      </c>
      <c r="B252" s="385" t="s">
        <v>5471</v>
      </c>
      <c r="C252" s="385" t="s">
        <v>5472</v>
      </c>
      <c r="D252" s="385" t="s">
        <v>746</v>
      </c>
      <c r="E252" s="386">
        <v>1414620032</v>
      </c>
      <c r="F252" s="386">
        <f t="shared" si="3"/>
        <v>950836854.5088</v>
      </c>
      <c r="G252" s="385" t="s">
        <v>5383</v>
      </c>
      <c r="H252" s="385" t="s">
        <v>160</v>
      </c>
      <c r="I252" s="385" t="s">
        <v>537</v>
      </c>
      <c r="J252" s="385" t="s">
        <v>538</v>
      </c>
    </row>
    <row r="253" spans="1:10" ht="12.75">
      <c r="A253" s="177">
        <v>249</v>
      </c>
      <c r="B253" s="385" t="s">
        <v>5473</v>
      </c>
      <c r="C253" s="385" t="s">
        <v>5474</v>
      </c>
      <c r="D253" s="385" t="s">
        <v>746</v>
      </c>
      <c r="E253" s="386">
        <v>1409118976</v>
      </c>
      <c r="F253" s="386">
        <f t="shared" si="3"/>
        <v>947139319.7184</v>
      </c>
      <c r="G253" s="385" t="s">
        <v>5383</v>
      </c>
      <c r="H253" s="385" t="s">
        <v>1201</v>
      </c>
      <c r="I253" s="385" t="s">
        <v>612</v>
      </c>
      <c r="J253" s="385" t="s">
        <v>700</v>
      </c>
    </row>
    <row r="254" spans="1:10" ht="12.75">
      <c r="A254" s="177">
        <v>250</v>
      </c>
      <c r="B254" s="385" t="s">
        <v>5679</v>
      </c>
      <c r="C254" s="385" t="s">
        <v>5680</v>
      </c>
      <c r="D254" s="385" t="s">
        <v>605</v>
      </c>
      <c r="E254" s="386">
        <v>1407267968</v>
      </c>
      <c r="F254" s="386">
        <f t="shared" si="3"/>
        <v>945895164.6912</v>
      </c>
      <c r="G254" s="385" t="s">
        <v>836</v>
      </c>
      <c r="H254" s="385" t="s">
        <v>1108</v>
      </c>
      <c r="I254" s="385" t="s">
        <v>541</v>
      </c>
      <c r="J254" s="385" t="s">
        <v>603</v>
      </c>
    </row>
    <row r="255" spans="1:10" ht="12.75">
      <c r="A255" s="177">
        <v>251</v>
      </c>
      <c r="B255" s="385" t="s">
        <v>5681</v>
      </c>
      <c r="C255" s="385" t="s">
        <v>5682</v>
      </c>
      <c r="D255" s="385" t="s">
        <v>605</v>
      </c>
      <c r="E255" s="386">
        <v>1401952000</v>
      </c>
      <c r="F255" s="386">
        <f t="shared" si="3"/>
        <v>942322036.8000001</v>
      </c>
      <c r="G255" s="385" t="s">
        <v>3940</v>
      </c>
      <c r="H255" s="385" t="s">
        <v>160</v>
      </c>
      <c r="I255" s="385" t="s">
        <v>612</v>
      </c>
      <c r="J255" s="385" t="s">
        <v>700</v>
      </c>
    </row>
    <row r="256" spans="1:10" ht="12.75">
      <c r="A256" s="177">
        <v>252</v>
      </c>
      <c r="B256" s="385" t="s">
        <v>5683</v>
      </c>
      <c r="C256" s="385" t="s">
        <v>5684</v>
      </c>
      <c r="D256" s="385" t="s">
        <v>746</v>
      </c>
      <c r="E256" s="386">
        <v>1397219968</v>
      </c>
      <c r="F256" s="386">
        <f t="shared" si="3"/>
        <v>939141401.4912001</v>
      </c>
      <c r="G256" s="385" t="s">
        <v>3940</v>
      </c>
      <c r="H256" s="385" t="s">
        <v>1026</v>
      </c>
      <c r="I256" s="385" t="s">
        <v>541</v>
      </c>
      <c r="J256" s="385" t="s">
        <v>542</v>
      </c>
    </row>
    <row r="257" spans="1:10" ht="12.75">
      <c r="A257" s="177">
        <v>253</v>
      </c>
      <c r="B257" s="385" t="s">
        <v>5685</v>
      </c>
      <c r="C257" s="385" t="s">
        <v>5686</v>
      </c>
      <c r="D257" s="385" t="s">
        <v>746</v>
      </c>
      <c r="E257" s="386">
        <v>1395298048</v>
      </c>
      <c r="F257" s="386">
        <f t="shared" si="3"/>
        <v>937849582.9632001</v>
      </c>
      <c r="G257" s="385" t="s">
        <v>3940</v>
      </c>
      <c r="H257" s="385" t="s">
        <v>1201</v>
      </c>
      <c r="I257" s="385" t="s">
        <v>537</v>
      </c>
      <c r="J257" s="385" t="s">
        <v>538</v>
      </c>
    </row>
    <row r="258" spans="1:10" ht="12.75">
      <c r="A258" s="177">
        <v>254</v>
      </c>
      <c r="B258" s="385" t="s">
        <v>5687</v>
      </c>
      <c r="C258" s="385" t="s">
        <v>5688</v>
      </c>
      <c r="D258" s="385" t="s">
        <v>746</v>
      </c>
      <c r="E258" s="386">
        <v>1372588032</v>
      </c>
      <c r="F258" s="386">
        <f t="shared" si="3"/>
        <v>922585045.7088001</v>
      </c>
      <c r="G258" s="385" t="s">
        <v>3940</v>
      </c>
      <c r="H258" s="385" t="s">
        <v>2131</v>
      </c>
      <c r="I258" s="385" t="s">
        <v>537</v>
      </c>
      <c r="J258" s="385" t="s">
        <v>538</v>
      </c>
    </row>
    <row r="259" spans="1:10" ht="12.75">
      <c r="A259" s="177">
        <v>255</v>
      </c>
      <c r="B259" s="385" t="s">
        <v>5689</v>
      </c>
      <c r="C259" s="385" t="s">
        <v>5690</v>
      </c>
      <c r="D259" s="385" t="s">
        <v>746</v>
      </c>
      <c r="E259" s="386">
        <v>1365382016</v>
      </c>
      <c r="F259" s="386">
        <f t="shared" si="3"/>
        <v>917741522.0544001</v>
      </c>
      <c r="G259" s="385" t="s">
        <v>3940</v>
      </c>
      <c r="H259" s="387" t="s">
        <v>2131</v>
      </c>
      <c r="I259" s="385" t="s">
        <v>537</v>
      </c>
      <c r="J259" s="385" t="s">
        <v>1778</v>
      </c>
    </row>
    <row r="260" spans="1:10" ht="12.75">
      <c r="A260" s="177">
        <v>256</v>
      </c>
      <c r="B260" s="385" t="s">
        <v>5691</v>
      </c>
      <c r="C260" s="385" t="s">
        <v>5692</v>
      </c>
      <c r="D260" s="385" t="s">
        <v>605</v>
      </c>
      <c r="E260" s="386">
        <v>1336535040</v>
      </c>
      <c r="F260" s="386">
        <f t="shared" si="3"/>
        <v>898352027.136</v>
      </c>
      <c r="G260" s="385" t="s">
        <v>1108</v>
      </c>
      <c r="H260" s="385" t="s">
        <v>1201</v>
      </c>
      <c r="I260" s="385" t="s">
        <v>541</v>
      </c>
      <c r="J260" s="385" t="s">
        <v>542</v>
      </c>
    </row>
    <row r="261" spans="1:10" ht="12.75">
      <c r="A261" s="177">
        <v>257</v>
      </c>
      <c r="B261" s="385" t="s">
        <v>5693</v>
      </c>
      <c r="C261" s="385" t="s">
        <v>5694</v>
      </c>
      <c r="D261" s="385" t="s">
        <v>746</v>
      </c>
      <c r="E261" s="386">
        <v>1335862016</v>
      </c>
      <c r="F261" s="386">
        <f aca="true" t="shared" si="4" ref="F261:F324">E261*0.67215</f>
        <v>897899654.0544001</v>
      </c>
      <c r="G261" s="385" t="s">
        <v>5383</v>
      </c>
      <c r="H261" s="385" t="s">
        <v>160</v>
      </c>
      <c r="I261" s="385" t="s">
        <v>612</v>
      </c>
      <c r="J261" s="385" t="s">
        <v>700</v>
      </c>
    </row>
    <row r="262" spans="1:10" ht="12.75">
      <c r="A262" s="177">
        <v>258</v>
      </c>
      <c r="B262" s="385" t="s">
        <v>5695</v>
      </c>
      <c r="C262" s="385" t="s">
        <v>5696</v>
      </c>
      <c r="D262" s="385" t="s">
        <v>746</v>
      </c>
      <c r="E262" s="386">
        <v>1311277056</v>
      </c>
      <c r="F262" s="386">
        <f t="shared" si="4"/>
        <v>881374873.1904</v>
      </c>
      <c r="G262" s="385" t="s">
        <v>5383</v>
      </c>
      <c r="H262" s="385" t="s">
        <v>160</v>
      </c>
      <c r="I262" s="385" t="s">
        <v>612</v>
      </c>
      <c r="J262" s="385" t="s">
        <v>700</v>
      </c>
    </row>
    <row r="263" spans="1:10" ht="12.75">
      <c r="A263" s="177">
        <v>259</v>
      </c>
      <c r="B263" s="385" t="s">
        <v>5697</v>
      </c>
      <c r="C263" s="385" t="s">
        <v>2541</v>
      </c>
      <c r="D263" s="385" t="s">
        <v>746</v>
      </c>
      <c r="E263" s="386">
        <v>1297316992</v>
      </c>
      <c r="F263" s="386">
        <f t="shared" si="4"/>
        <v>871991616.1728001</v>
      </c>
      <c r="G263" s="385" t="s">
        <v>3940</v>
      </c>
      <c r="H263" s="385" t="s">
        <v>160</v>
      </c>
      <c r="I263" s="385" t="s">
        <v>537</v>
      </c>
      <c r="J263" s="385" t="s">
        <v>538</v>
      </c>
    </row>
    <row r="264" spans="1:10" ht="12.75">
      <c r="A264" s="177">
        <v>260</v>
      </c>
      <c r="B264" s="385" t="s">
        <v>5698</v>
      </c>
      <c r="C264" s="385" t="s">
        <v>5699</v>
      </c>
      <c r="D264" s="385" t="s">
        <v>746</v>
      </c>
      <c r="E264" s="386">
        <v>1292547968</v>
      </c>
      <c r="F264" s="386">
        <f t="shared" si="4"/>
        <v>868786116.6912</v>
      </c>
      <c r="G264" s="385" t="s">
        <v>3940</v>
      </c>
      <c r="H264" s="385" t="s">
        <v>1201</v>
      </c>
      <c r="I264" s="385" t="s">
        <v>612</v>
      </c>
      <c r="J264" s="385" t="s">
        <v>700</v>
      </c>
    </row>
    <row r="265" spans="1:10" ht="12.75">
      <c r="A265" s="177">
        <v>261</v>
      </c>
      <c r="B265" s="385" t="s">
        <v>5700</v>
      </c>
      <c r="C265" s="385" t="s">
        <v>5701</v>
      </c>
      <c r="D265" s="385" t="s">
        <v>605</v>
      </c>
      <c r="E265" s="386">
        <v>1287281024</v>
      </c>
      <c r="F265" s="386">
        <f t="shared" si="4"/>
        <v>865245940.2816</v>
      </c>
      <c r="G265" s="37" t="s">
        <v>234</v>
      </c>
      <c r="H265" s="37" t="s">
        <v>5445</v>
      </c>
      <c r="I265" s="385" t="s">
        <v>541</v>
      </c>
      <c r="J265" s="385" t="s">
        <v>542</v>
      </c>
    </row>
    <row r="266" spans="1:10" ht="12.75">
      <c r="A266" s="177">
        <v>262</v>
      </c>
      <c r="B266" s="385" t="s">
        <v>5702</v>
      </c>
      <c r="C266" s="385" t="s">
        <v>5703</v>
      </c>
      <c r="D266" s="385" t="s">
        <v>746</v>
      </c>
      <c r="E266" s="386">
        <v>1267469952</v>
      </c>
      <c r="F266" s="386">
        <f t="shared" si="4"/>
        <v>851929928.2368001</v>
      </c>
      <c r="G266" s="385" t="s">
        <v>3940</v>
      </c>
      <c r="H266" s="385" t="s">
        <v>5704</v>
      </c>
      <c r="I266" s="385" t="s">
        <v>541</v>
      </c>
      <c r="J266" s="385" t="s">
        <v>498</v>
      </c>
    </row>
    <row r="267" spans="1:10" ht="12.75">
      <c r="A267" s="177">
        <v>263</v>
      </c>
      <c r="B267" s="385" t="s">
        <v>5705</v>
      </c>
      <c r="C267" s="385" t="s">
        <v>5706</v>
      </c>
      <c r="D267" s="385" t="s">
        <v>605</v>
      </c>
      <c r="E267" s="386">
        <v>1263814016</v>
      </c>
      <c r="F267" s="386">
        <f t="shared" si="4"/>
        <v>849472590.8544</v>
      </c>
      <c r="G267" s="37" t="s">
        <v>234</v>
      </c>
      <c r="H267" s="37" t="s">
        <v>5445</v>
      </c>
      <c r="I267" s="385" t="s">
        <v>541</v>
      </c>
      <c r="J267" s="385" t="s">
        <v>542</v>
      </c>
    </row>
    <row r="268" spans="1:10" ht="12.75">
      <c r="A268" s="177">
        <v>264</v>
      </c>
      <c r="B268" s="385" t="s">
        <v>5707</v>
      </c>
      <c r="C268" s="385" t="s">
        <v>5708</v>
      </c>
      <c r="D268" s="385" t="s">
        <v>746</v>
      </c>
      <c r="E268" s="386">
        <v>1261047040</v>
      </c>
      <c r="F268" s="386">
        <f t="shared" si="4"/>
        <v>847612767.936</v>
      </c>
      <c r="G268" s="385" t="s">
        <v>3940</v>
      </c>
      <c r="H268" s="385" t="s">
        <v>1893</v>
      </c>
      <c r="I268" s="385" t="s">
        <v>537</v>
      </c>
      <c r="J268" s="385" t="s">
        <v>1778</v>
      </c>
    </row>
    <row r="269" spans="1:10" ht="12.75">
      <c r="A269" s="177">
        <v>265</v>
      </c>
      <c r="B269" s="385" t="s">
        <v>5709</v>
      </c>
      <c r="C269" s="385" t="s">
        <v>2568</v>
      </c>
      <c r="D269" s="385" t="s">
        <v>605</v>
      </c>
      <c r="E269" s="386">
        <v>1253408000</v>
      </c>
      <c r="F269" s="386">
        <f t="shared" si="4"/>
        <v>842478187.2</v>
      </c>
      <c r="G269" s="385" t="s">
        <v>1108</v>
      </c>
      <c r="H269" s="385" t="s">
        <v>1201</v>
      </c>
      <c r="I269" s="385" t="s">
        <v>612</v>
      </c>
      <c r="J269" s="385" t="s">
        <v>700</v>
      </c>
    </row>
    <row r="270" spans="1:10" ht="12.75">
      <c r="A270" s="177">
        <v>266</v>
      </c>
      <c r="B270" s="385" t="s">
        <v>5710</v>
      </c>
      <c r="C270" s="385" t="s">
        <v>5711</v>
      </c>
      <c r="D270" s="385" t="s">
        <v>746</v>
      </c>
      <c r="E270" s="386">
        <v>1223417984</v>
      </c>
      <c r="F270" s="386">
        <f t="shared" si="4"/>
        <v>822320397.9456</v>
      </c>
      <c r="G270" s="385" t="s">
        <v>3940</v>
      </c>
      <c r="H270" s="385" t="s">
        <v>160</v>
      </c>
      <c r="I270" s="385" t="s">
        <v>537</v>
      </c>
      <c r="J270" s="385" t="s">
        <v>1778</v>
      </c>
    </row>
    <row r="271" spans="1:10" ht="12.75">
      <c r="A271" s="177">
        <v>267</v>
      </c>
      <c r="B271" s="385" t="s">
        <v>5712</v>
      </c>
      <c r="C271" s="385" t="s">
        <v>3912</v>
      </c>
      <c r="D271" s="385" t="s">
        <v>605</v>
      </c>
      <c r="E271" s="386">
        <v>1202290048</v>
      </c>
      <c r="F271" s="386">
        <f t="shared" si="4"/>
        <v>808119255.7632</v>
      </c>
      <c r="G271" s="385" t="s">
        <v>1108</v>
      </c>
      <c r="H271" s="385" t="s">
        <v>5713</v>
      </c>
      <c r="I271" s="385" t="s">
        <v>541</v>
      </c>
      <c r="J271" s="385" t="s">
        <v>603</v>
      </c>
    </row>
    <row r="272" spans="1:10" ht="12.75">
      <c r="A272" s="177">
        <v>268</v>
      </c>
      <c r="B272" s="385" t="s">
        <v>5714</v>
      </c>
      <c r="C272" s="385" t="s">
        <v>5715</v>
      </c>
      <c r="D272" s="385" t="s">
        <v>746</v>
      </c>
      <c r="E272" s="386">
        <v>1182423040</v>
      </c>
      <c r="F272" s="386">
        <f t="shared" si="4"/>
        <v>794765646.3360001</v>
      </c>
      <c r="G272" s="385" t="s">
        <v>3940</v>
      </c>
      <c r="H272" s="385" t="s">
        <v>1201</v>
      </c>
      <c r="I272" s="385" t="s">
        <v>537</v>
      </c>
      <c r="J272" s="385" t="s">
        <v>1778</v>
      </c>
    </row>
    <row r="273" spans="1:10" ht="12.75">
      <c r="A273" s="177">
        <v>269</v>
      </c>
      <c r="B273" s="385" t="s">
        <v>5716</v>
      </c>
      <c r="C273" s="385" t="s">
        <v>5717</v>
      </c>
      <c r="D273" s="385" t="s">
        <v>746</v>
      </c>
      <c r="E273" s="386">
        <v>1176530048</v>
      </c>
      <c r="F273" s="386">
        <f t="shared" si="4"/>
        <v>790804671.7632</v>
      </c>
      <c r="G273" s="385" t="s">
        <v>3940</v>
      </c>
      <c r="H273" s="385" t="s">
        <v>1201</v>
      </c>
      <c r="I273" s="385" t="s">
        <v>612</v>
      </c>
      <c r="J273" s="385" t="s">
        <v>700</v>
      </c>
    </row>
    <row r="274" spans="1:10" ht="12.75">
      <c r="A274" s="177">
        <v>270</v>
      </c>
      <c r="B274" s="385" t="s">
        <v>5718</v>
      </c>
      <c r="C274" s="385" t="s">
        <v>5719</v>
      </c>
      <c r="D274" s="385" t="s">
        <v>746</v>
      </c>
      <c r="E274" s="386">
        <v>1166531968</v>
      </c>
      <c r="F274" s="386">
        <f t="shared" si="4"/>
        <v>784084462.2912</v>
      </c>
      <c r="G274" s="385" t="s">
        <v>3940</v>
      </c>
      <c r="H274" s="385" t="s">
        <v>2131</v>
      </c>
      <c r="I274" s="385" t="s">
        <v>541</v>
      </c>
      <c r="J274" s="385" t="s">
        <v>542</v>
      </c>
    </row>
    <row r="275" spans="1:10" ht="12.75">
      <c r="A275" s="177">
        <v>271</v>
      </c>
      <c r="B275" s="385" t="s">
        <v>5720</v>
      </c>
      <c r="C275" s="385" t="s">
        <v>5721</v>
      </c>
      <c r="D275" s="385" t="s">
        <v>746</v>
      </c>
      <c r="E275" s="386">
        <v>1163355008</v>
      </c>
      <c r="F275" s="386">
        <f t="shared" si="4"/>
        <v>781949068.6272</v>
      </c>
      <c r="G275" s="385" t="s">
        <v>3940</v>
      </c>
      <c r="H275" s="385" t="s">
        <v>1201</v>
      </c>
      <c r="I275" s="385" t="s">
        <v>612</v>
      </c>
      <c r="J275" s="385" t="s">
        <v>700</v>
      </c>
    </row>
    <row r="276" spans="1:10" ht="12.75">
      <c r="A276" s="177">
        <v>272</v>
      </c>
      <c r="B276" s="385" t="s">
        <v>5722</v>
      </c>
      <c r="C276" s="385" t="s">
        <v>5723</v>
      </c>
      <c r="D276" s="385" t="s">
        <v>746</v>
      </c>
      <c r="E276" s="386">
        <v>1140248960</v>
      </c>
      <c r="F276" s="386">
        <f t="shared" si="4"/>
        <v>766418338.464</v>
      </c>
      <c r="G276" s="385" t="s">
        <v>5383</v>
      </c>
      <c r="H276" s="385" t="s">
        <v>160</v>
      </c>
      <c r="I276" s="385" t="s">
        <v>537</v>
      </c>
      <c r="J276" s="385" t="s">
        <v>538</v>
      </c>
    </row>
    <row r="277" spans="1:10" ht="12.75">
      <c r="A277" s="177">
        <v>273</v>
      </c>
      <c r="B277" s="385" t="s">
        <v>5724</v>
      </c>
      <c r="C277" s="385" t="s">
        <v>5725</v>
      </c>
      <c r="D277" s="385" t="s">
        <v>746</v>
      </c>
      <c r="E277" s="386">
        <v>1139888000</v>
      </c>
      <c r="F277" s="386">
        <f t="shared" si="4"/>
        <v>766175719.2</v>
      </c>
      <c r="G277" s="385" t="s">
        <v>3940</v>
      </c>
      <c r="H277" s="385" t="s">
        <v>5726</v>
      </c>
      <c r="I277" s="385" t="s">
        <v>612</v>
      </c>
      <c r="J277" s="385" t="s">
        <v>700</v>
      </c>
    </row>
    <row r="278" spans="1:10" ht="12.75">
      <c r="A278" s="177">
        <v>274</v>
      </c>
      <c r="B278" s="385" t="s">
        <v>5727</v>
      </c>
      <c r="C278" s="385" t="s">
        <v>5728</v>
      </c>
      <c r="D278" s="385" t="s">
        <v>746</v>
      </c>
      <c r="E278" s="386">
        <v>1135383040</v>
      </c>
      <c r="F278" s="386">
        <f t="shared" si="4"/>
        <v>763147710.3360001</v>
      </c>
      <c r="G278" s="385" t="s">
        <v>3940</v>
      </c>
      <c r="H278" s="385" t="s">
        <v>1201</v>
      </c>
      <c r="I278" s="385" t="s">
        <v>884</v>
      </c>
      <c r="J278" s="385" t="s">
        <v>1939</v>
      </c>
    </row>
    <row r="279" spans="1:10" ht="12.75">
      <c r="A279" s="177">
        <v>275</v>
      </c>
      <c r="B279" s="385" t="s">
        <v>5729</v>
      </c>
      <c r="C279" s="385" t="s">
        <v>5730</v>
      </c>
      <c r="D279" s="385" t="s">
        <v>746</v>
      </c>
      <c r="E279" s="386">
        <v>1133513984</v>
      </c>
      <c r="F279" s="386">
        <f t="shared" si="4"/>
        <v>761891424.3456</v>
      </c>
      <c r="G279" s="385" t="s">
        <v>3940</v>
      </c>
      <c r="H279" s="385" t="s">
        <v>1201</v>
      </c>
      <c r="I279" s="385" t="s">
        <v>612</v>
      </c>
      <c r="J279" s="385" t="s">
        <v>700</v>
      </c>
    </row>
    <row r="280" spans="1:10" ht="12.75">
      <c r="A280" s="177">
        <v>276</v>
      </c>
      <c r="B280" s="385" t="s">
        <v>5731</v>
      </c>
      <c r="C280" s="385" t="s">
        <v>5732</v>
      </c>
      <c r="D280" s="385" t="s">
        <v>746</v>
      </c>
      <c r="E280" s="386">
        <v>1131366016</v>
      </c>
      <c r="F280" s="386">
        <f t="shared" si="4"/>
        <v>760447667.6544</v>
      </c>
      <c r="G280" s="385" t="s">
        <v>3940</v>
      </c>
      <c r="H280" s="387" t="s">
        <v>1201</v>
      </c>
      <c r="I280" s="385" t="s">
        <v>537</v>
      </c>
      <c r="J280" s="385" t="s">
        <v>538</v>
      </c>
    </row>
    <row r="281" spans="1:10" ht="12.75">
      <c r="A281" s="177">
        <v>277</v>
      </c>
      <c r="B281" s="385" t="s">
        <v>5733</v>
      </c>
      <c r="C281" s="385" t="s">
        <v>2747</v>
      </c>
      <c r="D281" s="385" t="s">
        <v>746</v>
      </c>
      <c r="E281" s="386">
        <v>1128125056</v>
      </c>
      <c r="F281" s="386">
        <f t="shared" si="4"/>
        <v>758269256.3904</v>
      </c>
      <c r="G281" s="385" t="s">
        <v>3940</v>
      </c>
      <c r="H281" s="385" t="s">
        <v>160</v>
      </c>
      <c r="I281" s="385" t="s">
        <v>537</v>
      </c>
      <c r="J281" s="385" t="s">
        <v>538</v>
      </c>
    </row>
    <row r="282" spans="1:10" ht="12.75">
      <c r="A282" s="177">
        <v>278</v>
      </c>
      <c r="B282" s="385" t="s">
        <v>5734</v>
      </c>
      <c r="C282" s="385" t="s">
        <v>5735</v>
      </c>
      <c r="D282" s="385" t="s">
        <v>605</v>
      </c>
      <c r="E282" s="386">
        <v>1106262016</v>
      </c>
      <c r="F282" s="386">
        <f t="shared" si="4"/>
        <v>743574014.0544001</v>
      </c>
      <c r="G282" s="385" t="s">
        <v>836</v>
      </c>
      <c r="H282" s="385" t="s">
        <v>1108</v>
      </c>
      <c r="I282" s="385" t="s">
        <v>541</v>
      </c>
      <c r="J282" s="385" t="s">
        <v>542</v>
      </c>
    </row>
    <row r="283" spans="1:10" ht="12.75">
      <c r="A283" s="177">
        <v>279</v>
      </c>
      <c r="B283" s="385" t="s">
        <v>5736</v>
      </c>
      <c r="C283" s="385" t="s">
        <v>5737</v>
      </c>
      <c r="D283" s="385" t="s">
        <v>746</v>
      </c>
      <c r="E283" s="386">
        <v>1100926976</v>
      </c>
      <c r="F283" s="386">
        <f t="shared" si="4"/>
        <v>739988066.9184</v>
      </c>
      <c r="G283" s="385" t="s">
        <v>5383</v>
      </c>
      <c r="H283" s="385" t="s">
        <v>160</v>
      </c>
      <c r="I283" s="385" t="s">
        <v>612</v>
      </c>
      <c r="J283" s="385" t="s">
        <v>700</v>
      </c>
    </row>
    <row r="284" spans="1:10" ht="12.75">
      <c r="A284" s="177">
        <v>280</v>
      </c>
      <c r="B284" s="385" t="s">
        <v>5738</v>
      </c>
      <c r="C284" s="385" t="s">
        <v>5739</v>
      </c>
      <c r="D284" s="385" t="s">
        <v>605</v>
      </c>
      <c r="E284" s="386">
        <v>1100099968</v>
      </c>
      <c r="F284" s="386">
        <f t="shared" si="4"/>
        <v>739432193.4912</v>
      </c>
      <c r="G284" s="385" t="s">
        <v>1108</v>
      </c>
      <c r="H284" s="385" t="s">
        <v>160</v>
      </c>
      <c r="I284" s="385" t="s">
        <v>541</v>
      </c>
      <c r="J284" s="385" t="s">
        <v>603</v>
      </c>
    </row>
    <row r="285" spans="1:10" ht="12.75">
      <c r="A285" s="177">
        <v>281</v>
      </c>
      <c r="B285" s="385" t="s">
        <v>5740</v>
      </c>
      <c r="C285" s="385" t="s">
        <v>5741</v>
      </c>
      <c r="D285" s="385" t="s">
        <v>605</v>
      </c>
      <c r="E285" s="386">
        <v>1064326016</v>
      </c>
      <c r="F285" s="386">
        <f t="shared" si="4"/>
        <v>715386731.6544</v>
      </c>
      <c r="G285" s="37" t="s">
        <v>234</v>
      </c>
      <c r="H285" s="37" t="s">
        <v>5484</v>
      </c>
      <c r="I285" s="385" t="s">
        <v>612</v>
      </c>
      <c r="J285" s="385" t="s">
        <v>700</v>
      </c>
    </row>
    <row r="286" spans="1:10" ht="12.75">
      <c r="A286" s="177">
        <v>282</v>
      </c>
      <c r="B286" s="385" t="s">
        <v>5742</v>
      </c>
      <c r="C286" s="385" t="s">
        <v>5743</v>
      </c>
      <c r="D286" s="385" t="s">
        <v>605</v>
      </c>
      <c r="E286" s="386">
        <v>1044099008</v>
      </c>
      <c r="F286" s="386">
        <f t="shared" si="4"/>
        <v>701791148.2272</v>
      </c>
      <c r="G286" s="37" t="s">
        <v>234</v>
      </c>
      <c r="H286" s="37" t="s">
        <v>5445</v>
      </c>
      <c r="I286" s="385" t="s">
        <v>541</v>
      </c>
      <c r="J286" s="385" t="s">
        <v>707</v>
      </c>
    </row>
    <row r="287" spans="1:10" ht="12.75">
      <c r="A287" s="177">
        <v>283</v>
      </c>
      <c r="B287" s="385" t="s">
        <v>5744</v>
      </c>
      <c r="C287" s="385" t="s">
        <v>5745</v>
      </c>
      <c r="D287" s="385" t="s">
        <v>746</v>
      </c>
      <c r="E287" s="386">
        <v>1035476992</v>
      </c>
      <c r="F287" s="386">
        <f t="shared" si="4"/>
        <v>695995860.1728001</v>
      </c>
      <c r="G287" s="385" t="s">
        <v>3940</v>
      </c>
      <c r="H287" s="385" t="s">
        <v>1201</v>
      </c>
      <c r="I287" s="385" t="s">
        <v>612</v>
      </c>
      <c r="J287" s="385" t="s">
        <v>700</v>
      </c>
    </row>
    <row r="288" spans="1:10" ht="12.75">
      <c r="A288" s="177">
        <v>284</v>
      </c>
      <c r="B288" s="385" t="s">
        <v>5549</v>
      </c>
      <c r="C288" s="385" t="s">
        <v>5550</v>
      </c>
      <c r="D288" s="385" t="s">
        <v>746</v>
      </c>
      <c r="E288" s="386">
        <v>1025393984</v>
      </c>
      <c r="F288" s="386">
        <f t="shared" si="4"/>
        <v>689218566.3456</v>
      </c>
      <c r="G288" s="385" t="s">
        <v>3940</v>
      </c>
      <c r="H288" s="385" t="s">
        <v>1201</v>
      </c>
      <c r="I288" s="385" t="s">
        <v>612</v>
      </c>
      <c r="J288" s="385" t="s">
        <v>700</v>
      </c>
    </row>
    <row r="289" spans="1:10" ht="12.75">
      <c r="A289" s="177">
        <v>285</v>
      </c>
      <c r="B289" s="385" t="s">
        <v>5551</v>
      </c>
      <c r="C289" s="385" t="s">
        <v>2822</v>
      </c>
      <c r="D289" s="385" t="s">
        <v>746</v>
      </c>
      <c r="E289" s="386">
        <v>1008161984</v>
      </c>
      <c r="F289" s="386">
        <f t="shared" si="4"/>
        <v>677636077.5456</v>
      </c>
      <c r="G289" s="385" t="s">
        <v>3940</v>
      </c>
      <c r="H289" s="385" t="s">
        <v>1201</v>
      </c>
      <c r="I289" s="385" t="s">
        <v>612</v>
      </c>
      <c r="J289" s="385" t="s">
        <v>700</v>
      </c>
    </row>
    <row r="290" spans="1:10" ht="12.75">
      <c r="A290" s="177">
        <v>286</v>
      </c>
      <c r="B290" s="385" t="s">
        <v>5552</v>
      </c>
      <c r="C290" s="385" t="s">
        <v>5553</v>
      </c>
      <c r="D290" s="385" t="s">
        <v>746</v>
      </c>
      <c r="E290" s="386">
        <v>996946624</v>
      </c>
      <c r="F290" s="386">
        <f t="shared" si="4"/>
        <v>670097673.3216001</v>
      </c>
      <c r="G290" s="385" t="s">
        <v>5383</v>
      </c>
      <c r="H290" s="385" t="s">
        <v>160</v>
      </c>
      <c r="I290" s="385" t="s">
        <v>537</v>
      </c>
      <c r="J290" s="385" t="s">
        <v>1778</v>
      </c>
    </row>
    <row r="291" spans="1:10" ht="12.75">
      <c r="A291" s="177">
        <v>287</v>
      </c>
      <c r="B291" s="385" t="s">
        <v>5554</v>
      </c>
      <c r="C291" s="385" t="s">
        <v>5555</v>
      </c>
      <c r="D291" s="385" t="s">
        <v>605</v>
      </c>
      <c r="E291" s="386">
        <v>990363072</v>
      </c>
      <c r="F291" s="386">
        <f t="shared" si="4"/>
        <v>665672538.8448</v>
      </c>
      <c r="G291" s="385" t="s">
        <v>1108</v>
      </c>
      <c r="H291" s="385" t="s">
        <v>234</v>
      </c>
      <c r="I291" s="385" t="s">
        <v>541</v>
      </c>
      <c r="J291" s="385" t="s">
        <v>542</v>
      </c>
    </row>
    <row r="292" spans="1:10" ht="12.75">
      <c r="A292" s="177">
        <v>288</v>
      </c>
      <c r="B292" s="385" t="s">
        <v>5556</v>
      </c>
      <c r="C292" s="385" t="s">
        <v>5557</v>
      </c>
      <c r="D292" s="385" t="s">
        <v>746</v>
      </c>
      <c r="E292" s="386">
        <v>969956096</v>
      </c>
      <c r="F292" s="386">
        <f t="shared" si="4"/>
        <v>651955989.9264001</v>
      </c>
      <c r="G292" s="385" t="s">
        <v>1108</v>
      </c>
      <c r="H292" s="385" t="s">
        <v>1201</v>
      </c>
      <c r="I292" s="385" t="s">
        <v>612</v>
      </c>
      <c r="J292" s="385" t="s">
        <v>700</v>
      </c>
    </row>
    <row r="293" spans="1:10" ht="12.75">
      <c r="A293" s="177">
        <v>289</v>
      </c>
      <c r="B293" s="385" t="s">
        <v>5558</v>
      </c>
      <c r="C293" s="385" t="s">
        <v>5559</v>
      </c>
      <c r="D293" s="385" t="s">
        <v>605</v>
      </c>
      <c r="E293" s="386">
        <v>969887296</v>
      </c>
      <c r="F293" s="386">
        <f t="shared" si="4"/>
        <v>651909746.0064</v>
      </c>
      <c r="G293" s="385" t="s">
        <v>234</v>
      </c>
      <c r="H293" s="385" t="s">
        <v>5351</v>
      </c>
      <c r="I293" s="385" t="s">
        <v>612</v>
      </c>
      <c r="J293" s="385" t="s">
        <v>700</v>
      </c>
    </row>
    <row r="294" spans="1:10" ht="12.75">
      <c r="A294" s="177">
        <v>290</v>
      </c>
      <c r="B294" s="385" t="s">
        <v>5560</v>
      </c>
      <c r="C294" s="385" t="s">
        <v>5561</v>
      </c>
      <c r="D294" s="385" t="s">
        <v>746</v>
      </c>
      <c r="E294" s="386">
        <v>965559104</v>
      </c>
      <c r="F294" s="386">
        <f t="shared" si="4"/>
        <v>649000551.7536</v>
      </c>
      <c r="G294" s="385" t="s">
        <v>5383</v>
      </c>
      <c r="H294" s="385" t="s">
        <v>1201</v>
      </c>
      <c r="I294" s="385" t="s">
        <v>884</v>
      </c>
      <c r="J294" s="385" t="s">
        <v>1939</v>
      </c>
    </row>
    <row r="295" spans="1:10" ht="12.75">
      <c r="A295" s="177">
        <v>291</v>
      </c>
      <c r="B295" s="385" t="s">
        <v>5562</v>
      </c>
      <c r="C295" s="385" t="s">
        <v>5563</v>
      </c>
      <c r="D295" s="385" t="s">
        <v>746</v>
      </c>
      <c r="E295" s="386">
        <v>963569280</v>
      </c>
      <c r="F295" s="386">
        <f t="shared" si="4"/>
        <v>647663091.552</v>
      </c>
      <c r="G295" s="385" t="s">
        <v>3940</v>
      </c>
      <c r="H295" s="385" t="s">
        <v>1201</v>
      </c>
      <c r="I295" s="385" t="s">
        <v>884</v>
      </c>
      <c r="J295" s="385" t="s">
        <v>1944</v>
      </c>
    </row>
    <row r="296" spans="1:10" ht="12.75">
      <c r="A296" s="177">
        <v>292</v>
      </c>
      <c r="B296" s="385" t="s">
        <v>5564</v>
      </c>
      <c r="C296" s="385" t="s">
        <v>5565</v>
      </c>
      <c r="D296" s="385" t="s">
        <v>746</v>
      </c>
      <c r="E296" s="386">
        <v>958400000</v>
      </c>
      <c r="F296" s="386">
        <f t="shared" si="4"/>
        <v>644188560</v>
      </c>
      <c r="G296" s="385" t="s">
        <v>3940</v>
      </c>
      <c r="H296" s="385" t="s">
        <v>160</v>
      </c>
      <c r="I296" s="385" t="s">
        <v>612</v>
      </c>
      <c r="J296" s="385" t="s">
        <v>700</v>
      </c>
    </row>
    <row r="297" spans="1:10" ht="12.75">
      <c r="A297" s="177">
        <v>293</v>
      </c>
      <c r="B297" s="385" t="s">
        <v>5566</v>
      </c>
      <c r="C297" s="385" t="s">
        <v>5567</v>
      </c>
      <c r="D297" s="385" t="s">
        <v>746</v>
      </c>
      <c r="E297" s="386">
        <v>941957824</v>
      </c>
      <c r="F297" s="386">
        <f t="shared" si="4"/>
        <v>633136951.4016</v>
      </c>
      <c r="G297" s="385" t="s">
        <v>5383</v>
      </c>
      <c r="H297" s="385" t="s">
        <v>160</v>
      </c>
      <c r="I297" s="385" t="s">
        <v>537</v>
      </c>
      <c r="J297" s="385" t="s">
        <v>538</v>
      </c>
    </row>
    <row r="298" spans="1:10" ht="12.75">
      <c r="A298" s="177">
        <v>294</v>
      </c>
      <c r="B298" s="385" t="s">
        <v>5568</v>
      </c>
      <c r="C298" s="385" t="s">
        <v>5569</v>
      </c>
      <c r="D298" s="385" t="s">
        <v>746</v>
      </c>
      <c r="E298" s="386">
        <v>934801280</v>
      </c>
      <c r="F298" s="386">
        <f t="shared" si="4"/>
        <v>628326680.352</v>
      </c>
      <c r="G298" s="385" t="s">
        <v>5383</v>
      </c>
      <c r="H298" s="385" t="s">
        <v>1201</v>
      </c>
      <c r="I298" s="385" t="s">
        <v>612</v>
      </c>
      <c r="J298" s="385" t="s">
        <v>700</v>
      </c>
    </row>
    <row r="299" spans="1:10" ht="12.75">
      <c r="A299" s="177">
        <v>295</v>
      </c>
      <c r="B299" s="385" t="s">
        <v>5570</v>
      </c>
      <c r="C299" s="385" t="s">
        <v>5571</v>
      </c>
      <c r="D299" s="385" t="s">
        <v>746</v>
      </c>
      <c r="E299" s="386">
        <v>914024192</v>
      </c>
      <c r="F299" s="386">
        <f t="shared" si="4"/>
        <v>614361360.6528</v>
      </c>
      <c r="G299" s="385" t="s">
        <v>5383</v>
      </c>
      <c r="H299" s="387" t="s">
        <v>160</v>
      </c>
      <c r="I299" s="385" t="s">
        <v>612</v>
      </c>
      <c r="J299" s="385" t="s">
        <v>700</v>
      </c>
    </row>
    <row r="300" spans="1:10" ht="12.75">
      <c r="A300" s="177">
        <v>296</v>
      </c>
      <c r="B300" s="385" t="s">
        <v>5572</v>
      </c>
      <c r="C300" s="385" t="s">
        <v>5573</v>
      </c>
      <c r="D300" s="385" t="s">
        <v>746</v>
      </c>
      <c r="E300" s="386">
        <v>885902016</v>
      </c>
      <c r="F300" s="386">
        <f t="shared" si="4"/>
        <v>595459040.0544</v>
      </c>
      <c r="G300" s="385" t="s">
        <v>3940</v>
      </c>
      <c r="H300" s="385" t="s">
        <v>1201</v>
      </c>
      <c r="I300" s="385" t="s">
        <v>612</v>
      </c>
      <c r="J300" s="385" t="s">
        <v>700</v>
      </c>
    </row>
    <row r="301" spans="1:10" ht="12.75">
      <c r="A301" s="177">
        <v>297</v>
      </c>
      <c r="B301" s="385" t="s">
        <v>5574</v>
      </c>
      <c r="C301" s="385" t="s">
        <v>5575</v>
      </c>
      <c r="D301" s="385" t="s">
        <v>746</v>
      </c>
      <c r="E301" s="386">
        <v>884986176</v>
      </c>
      <c r="F301" s="386">
        <f t="shared" si="4"/>
        <v>594843458.1984</v>
      </c>
      <c r="G301" s="385" t="s">
        <v>5383</v>
      </c>
      <c r="H301" s="385" t="s">
        <v>160</v>
      </c>
      <c r="I301" s="385" t="s">
        <v>612</v>
      </c>
      <c r="J301" s="385" t="s">
        <v>700</v>
      </c>
    </row>
    <row r="302" spans="1:10" ht="12.75">
      <c r="A302" s="177">
        <v>298</v>
      </c>
      <c r="B302" s="385" t="s">
        <v>5576</v>
      </c>
      <c r="C302" s="385" t="s">
        <v>5577</v>
      </c>
      <c r="D302" s="385" t="s">
        <v>530</v>
      </c>
      <c r="E302" s="386">
        <v>882698624</v>
      </c>
      <c r="F302" s="386">
        <f t="shared" si="4"/>
        <v>593305880.1216</v>
      </c>
      <c r="G302" s="385" t="s">
        <v>1108</v>
      </c>
      <c r="H302" s="37" t="s">
        <v>234</v>
      </c>
      <c r="I302" s="385" t="s">
        <v>612</v>
      </c>
      <c r="J302" s="385" t="s">
        <v>700</v>
      </c>
    </row>
    <row r="303" spans="1:10" ht="12.75">
      <c r="A303" s="177">
        <v>299</v>
      </c>
      <c r="B303" s="385" t="s">
        <v>5776</v>
      </c>
      <c r="C303" s="385" t="s">
        <v>5777</v>
      </c>
      <c r="D303" s="385" t="s">
        <v>605</v>
      </c>
      <c r="E303" s="386">
        <v>878788928</v>
      </c>
      <c r="F303" s="386">
        <f t="shared" si="4"/>
        <v>590677977.9552001</v>
      </c>
      <c r="G303" s="37" t="s">
        <v>234</v>
      </c>
      <c r="H303" s="37" t="s">
        <v>5445</v>
      </c>
      <c r="I303" s="385" t="s">
        <v>541</v>
      </c>
      <c r="J303" s="385" t="s">
        <v>603</v>
      </c>
    </row>
    <row r="304" spans="1:10" ht="12.75">
      <c r="A304" s="177">
        <v>300</v>
      </c>
      <c r="B304" s="385" t="s">
        <v>5778</v>
      </c>
      <c r="C304" s="385" t="s">
        <v>5779</v>
      </c>
      <c r="D304" s="385" t="s">
        <v>746</v>
      </c>
      <c r="E304" s="386">
        <v>862415808</v>
      </c>
      <c r="F304" s="386">
        <f t="shared" si="4"/>
        <v>579672785.3472</v>
      </c>
      <c r="G304" s="385" t="s">
        <v>5383</v>
      </c>
      <c r="H304" s="385" t="s">
        <v>160</v>
      </c>
      <c r="I304" s="385" t="s">
        <v>537</v>
      </c>
      <c r="J304" s="385" t="s">
        <v>538</v>
      </c>
    </row>
    <row r="305" spans="1:10" ht="12.75">
      <c r="A305" s="177">
        <v>301</v>
      </c>
      <c r="B305" s="385" t="s">
        <v>5780</v>
      </c>
      <c r="C305" s="385" t="s">
        <v>5781</v>
      </c>
      <c r="D305" s="385" t="s">
        <v>605</v>
      </c>
      <c r="E305" s="386">
        <v>856774400</v>
      </c>
      <c r="F305" s="386">
        <f t="shared" si="4"/>
        <v>575880912.96</v>
      </c>
      <c r="G305" s="37" t="s">
        <v>234</v>
      </c>
      <c r="H305" s="385" t="s">
        <v>5445</v>
      </c>
      <c r="I305" s="385" t="s">
        <v>884</v>
      </c>
      <c r="J305" s="385" t="s">
        <v>1944</v>
      </c>
    </row>
    <row r="306" spans="1:10" ht="12.75">
      <c r="A306" s="177">
        <v>302</v>
      </c>
      <c r="B306" s="385" t="s">
        <v>5782</v>
      </c>
      <c r="C306" s="385" t="s">
        <v>5783</v>
      </c>
      <c r="D306" s="385" t="s">
        <v>746</v>
      </c>
      <c r="E306" s="386">
        <v>846743808</v>
      </c>
      <c r="F306" s="386">
        <f t="shared" si="4"/>
        <v>569138850.5472</v>
      </c>
      <c r="G306" s="385" t="s">
        <v>5383</v>
      </c>
      <c r="H306" s="385" t="s">
        <v>1201</v>
      </c>
      <c r="I306" s="385" t="s">
        <v>537</v>
      </c>
      <c r="J306" s="385" t="s">
        <v>1778</v>
      </c>
    </row>
    <row r="307" spans="1:10" ht="12.75">
      <c r="A307" s="177">
        <v>303</v>
      </c>
      <c r="B307" s="385" t="s">
        <v>5784</v>
      </c>
      <c r="C307" s="385" t="s">
        <v>5785</v>
      </c>
      <c r="D307" s="385" t="s">
        <v>746</v>
      </c>
      <c r="E307" s="386">
        <v>846508992</v>
      </c>
      <c r="F307" s="386">
        <f t="shared" si="4"/>
        <v>568981018.9728</v>
      </c>
      <c r="G307" s="385" t="s">
        <v>3940</v>
      </c>
      <c r="H307" s="385" t="s">
        <v>160</v>
      </c>
      <c r="I307" s="385" t="s">
        <v>612</v>
      </c>
      <c r="J307" s="385" t="s">
        <v>700</v>
      </c>
    </row>
    <row r="308" spans="1:10" ht="12.75">
      <c r="A308" s="177">
        <v>304</v>
      </c>
      <c r="B308" s="385" t="s">
        <v>5786</v>
      </c>
      <c r="C308" s="385" t="s">
        <v>5787</v>
      </c>
      <c r="D308" s="385" t="s">
        <v>746</v>
      </c>
      <c r="E308" s="386">
        <v>842538816</v>
      </c>
      <c r="F308" s="386">
        <f t="shared" si="4"/>
        <v>566312465.1744</v>
      </c>
      <c r="G308" s="385" t="s">
        <v>1108</v>
      </c>
      <c r="H308" s="385" t="s">
        <v>1201</v>
      </c>
      <c r="I308" s="385" t="s">
        <v>537</v>
      </c>
      <c r="J308" s="385" t="s">
        <v>538</v>
      </c>
    </row>
    <row r="309" spans="1:10" ht="12.75">
      <c r="A309" s="177">
        <v>305</v>
      </c>
      <c r="B309" s="385" t="s">
        <v>5788</v>
      </c>
      <c r="C309" s="385" t="s">
        <v>3817</v>
      </c>
      <c r="D309" s="385" t="s">
        <v>5257</v>
      </c>
      <c r="E309" s="386">
        <v>842164992</v>
      </c>
      <c r="F309" s="386">
        <f t="shared" si="4"/>
        <v>566061199.3728</v>
      </c>
      <c r="G309" s="385" t="s">
        <v>3940</v>
      </c>
      <c r="H309" s="385" t="s">
        <v>1201</v>
      </c>
      <c r="I309" s="385" t="s">
        <v>537</v>
      </c>
      <c r="J309" s="385" t="s">
        <v>1778</v>
      </c>
    </row>
    <row r="310" spans="1:10" ht="12.75">
      <c r="A310" s="177">
        <v>306</v>
      </c>
      <c r="B310" s="385" t="s">
        <v>5789</v>
      </c>
      <c r="C310" s="385" t="s">
        <v>5790</v>
      </c>
      <c r="D310" s="385" t="s">
        <v>605</v>
      </c>
      <c r="E310" s="386">
        <v>840318400</v>
      </c>
      <c r="F310" s="386">
        <f t="shared" si="4"/>
        <v>564820012.5600001</v>
      </c>
      <c r="G310" s="37" t="s">
        <v>234</v>
      </c>
      <c r="H310" s="385" t="s">
        <v>5445</v>
      </c>
      <c r="I310" s="385" t="s">
        <v>541</v>
      </c>
      <c r="J310" s="385" t="s">
        <v>603</v>
      </c>
    </row>
    <row r="311" spans="1:10" ht="12.75">
      <c r="A311" s="177">
        <v>307</v>
      </c>
      <c r="B311" s="385" t="s">
        <v>5791</v>
      </c>
      <c r="C311" s="385" t="s">
        <v>5792</v>
      </c>
      <c r="D311" s="385" t="s">
        <v>746</v>
      </c>
      <c r="E311" s="386">
        <v>837102720</v>
      </c>
      <c r="F311" s="386">
        <f t="shared" si="4"/>
        <v>562658593.248</v>
      </c>
      <c r="G311" s="385" t="s">
        <v>5383</v>
      </c>
      <c r="H311" s="387" t="s">
        <v>160</v>
      </c>
      <c r="I311" s="385" t="s">
        <v>612</v>
      </c>
      <c r="J311" s="385" t="s">
        <v>700</v>
      </c>
    </row>
    <row r="312" spans="1:10" ht="12.75">
      <c r="A312" s="177">
        <v>308</v>
      </c>
      <c r="B312" s="385" t="s">
        <v>5793</v>
      </c>
      <c r="C312" s="385" t="s">
        <v>5794</v>
      </c>
      <c r="D312" s="385" t="s">
        <v>746</v>
      </c>
      <c r="E312" s="386">
        <v>829993600</v>
      </c>
      <c r="F312" s="386">
        <f t="shared" si="4"/>
        <v>557880198.24</v>
      </c>
      <c r="G312" s="385" t="s">
        <v>3940</v>
      </c>
      <c r="H312" s="385" t="s">
        <v>1201</v>
      </c>
      <c r="I312" s="385" t="s">
        <v>537</v>
      </c>
      <c r="J312" s="385" t="s">
        <v>538</v>
      </c>
    </row>
    <row r="313" spans="1:10" ht="12.75">
      <c r="A313" s="177">
        <v>309</v>
      </c>
      <c r="B313" s="385" t="s">
        <v>5795</v>
      </c>
      <c r="C313" s="385" t="s">
        <v>5796</v>
      </c>
      <c r="D313" s="385" t="s">
        <v>605</v>
      </c>
      <c r="E313" s="386">
        <v>829924288</v>
      </c>
      <c r="F313" s="386">
        <f t="shared" si="4"/>
        <v>557833610.1792</v>
      </c>
      <c r="G313" s="37" t="s">
        <v>234</v>
      </c>
      <c r="H313" s="37" t="s">
        <v>5445</v>
      </c>
      <c r="I313" s="385" t="s">
        <v>541</v>
      </c>
      <c r="J313" s="385" t="s">
        <v>603</v>
      </c>
    </row>
    <row r="314" spans="1:10" ht="12.75">
      <c r="A314" s="177">
        <v>310</v>
      </c>
      <c r="B314" s="385" t="s">
        <v>5797</v>
      </c>
      <c r="C314" s="385" t="s">
        <v>5798</v>
      </c>
      <c r="D314" s="385" t="s">
        <v>746</v>
      </c>
      <c r="E314" s="386">
        <v>816224384</v>
      </c>
      <c r="F314" s="386">
        <f t="shared" si="4"/>
        <v>548625219.7056</v>
      </c>
      <c r="G314" s="385" t="s">
        <v>3940</v>
      </c>
      <c r="H314" s="385" t="s">
        <v>1201</v>
      </c>
      <c r="I314" s="385" t="s">
        <v>537</v>
      </c>
      <c r="J314" s="385" t="s">
        <v>538</v>
      </c>
    </row>
    <row r="315" spans="1:10" ht="12.75">
      <c r="A315" s="177">
        <v>311</v>
      </c>
      <c r="B315" s="385" t="s">
        <v>5799</v>
      </c>
      <c r="C315" s="385" t="s">
        <v>5800</v>
      </c>
      <c r="D315" s="385" t="s">
        <v>746</v>
      </c>
      <c r="E315" s="386">
        <v>811770368</v>
      </c>
      <c r="F315" s="386">
        <f t="shared" si="4"/>
        <v>545631452.8512</v>
      </c>
      <c r="G315" s="385" t="s">
        <v>3940</v>
      </c>
      <c r="H315" s="385" t="s">
        <v>1201</v>
      </c>
      <c r="I315" s="385" t="s">
        <v>612</v>
      </c>
      <c r="J315" s="385" t="s">
        <v>700</v>
      </c>
    </row>
    <row r="316" spans="1:10" ht="12.75">
      <c r="A316" s="177">
        <v>312</v>
      </c>
      <c r="B316" s="385" t="s">
        <v>5801</v>
      </c>
      <c r="C316" s="385" t="s">
        <v>5802</v>
      </c>
      <c r="D316" s="385" t="s">
        <v>746</v>
      </c>
      <c r="E316" s="386">
        <v>787734400</v>
      </c>
      <c r="F316" s="386">
        <f t="shared" si="4"/>
        <v>529475676.96000004</v>
      </c>
      <c r="G316" s="385" t="s">
        <v>5383</v>
      </c>
      <c r="H316" s="385" t="s">
        <v>1201</v>
      </c>
      <c r="I316" s="385" t="s">
        <v>541</v>
      </c>
      <c r="J316" s="385" t="s">
        <v>498</v>
      </c>
    </row>
    <row r="317" spans="1:10" ht="12.75">
      <c r="A317" s="177">
        <v>313</v>
      </c>
      <c r="B317" s="385" t="s">
        <v>5803</v>
      </c>
      <c r="C317" s="385" t="s">
        <v>5804</v>
      </c>
      <c r="D317" s="385" t="s">
        <v>746</v>
      </c>
      <c r="E317" s="386">
        <v>784277504</v>
      </c>
      <c r="F317" s="386">
        <f t="shared" si="4"/>
        <v>527152124.3136</v>
      </c>
      <c r="G317" s="385" t="s">
        <v>3940</v>
      </c>
      <c r="H317" s="385" t="s">
        <v>160</v>
      </c>
      <c r="I317" s="385" t="s">
        <v>537</v>
      </c>
      <c r="J317" s="385" t="s">
        <v>538</v>
      </c>
    </row>
    <row r="318" spans="1:10" ht="12.75">
      <c r="A318" s="177">
        <v>314</v>
      </c>
      <c r="B318" s="385" t="s">
        <v>5805</v>
      </c>
      <c r="C318" s="385" t="s">
        <v>5806</v>
      </c>
      <c r="D318" s="385" t="s">
        <v>746</v>
      </c>
      <c r="E318" s="386">
        <v>757396416</v>
      </c>
      <c r="F318" s="386">
        <f t="shared" si="4"/>
        <v>509084001.0144</v>
      </c>
      <c r="G318" s="385" t="s">
        <v>3940</v>
      </c>
      <c r="H318" s="387" t="s">
        <v>160</v>
      </c>
      <c r="I318" s="385" t="s">
        <v>612</v>
      </c>
      <c r="J318" s="385" t="s">
        <v>700</v>
      </c>
    </row>
    <row r="319" spans="1:10" ht="12.75">
      <c r="A319" s="177">
        <v>315</v>
      </c>
      <c r="B319" s="385" t="s">
        <v>5807</v>
      </c>
      <c r="C319" s="385" t="s">
        <v>5808</v>
      </c>
      <c r="D319" s="385" t="s">
        <v>746</v>
      </c>
      <c r="E319" s="386">
        <v>750036672</v>
      </c>
      <c r="F319" s="386">
        <f t="shared" si="4"/>
        <v>504137149.0848</v>
      </c>
      <c r="G319" s="385" t="s">
        <v>3940</v>
      </c>
      <c r="H319" s="385" t="s">
        <v>160</v>
      </c>
      <c r="I319" s="385" t="s">
        <v>537</v>
      </c>
      <c r="J319" s="385" t="s">
        <v>538</v>
      </c>
    </row>
    <row r="320" spans="1:10" ht="12.75">
      <c r="A320" s="177">
        <v>316</v>
      </c>
      <c r="B320" s="385" t="s">
        <v>5809</v>
      </c>
      <c r="C320" s="385" t="s">
        <v>5810</v>
      </c>
      <c r="D320" s="385" t="s">
        <v>605</v>
      </c>
      <c r="E320" s="386">
        <v>746497088</v>
      </c>
      <c r="F320" s="386">
        <f t="shared" si="4"/>
        <v>501758017.69920003</v>
      </c>
      <c r="G320" s="385" t="s">
        <v>3940</v>
      </c>
      <c r="H320" s="37" t="s">
        <v>160</v>
      </c>
      <c r="I320" s="385" t="s">
        <v>541</v>
      </c>
      <c r="J320" s="385" t="s">
        <v>707</v>
      </c>
    </row>
    <row r="321" spans="1:10" ht="12.75">
      <c r="A321" s="177">
        <v>317</v>
      </c>
      <c r="B321" s="385" t="s">
        <v>5811</v>
      </c>
      <c r="C321" s="385" t="s">
        <v>5812</v>
      </c>
      <c r="D321" s="385" t="s">
        <v>746</v>
      </c>
      <c r="E321" s="386">
        <v>737712768</v>
      </c>
      <c r="F321" s="386">
        <f t="shared" si="4"/>
        <v>495853637.0112</v>
      </c>
      <c r="G321" s="385" t="s">
        <v>5383</v>
      </c>
      <c r="H321" s="385" t="s">
        <v>160</v>
      </c>
      <c r="I321" s="385" t="s">
        <v>612</v>
      </c>
      <c r="J321" s="385" t="s">
        <v>700</v>
      </c>
    </row>
    <row r="322" spans="1:10" ht="12.75">
      <c r="A322" s="177">
        <v>318</v>
      </c>
      <c r="B322" s="385" t="s">
        <v>5813</v>
      </c>
      <c r="C322" s="385" t="s">
        <v>5814</v>
      </c>
      <c r="D322" s="385" t="s">
        <v>746</v>
      </c>
      <c r="E322" s="386">
        <v>731589696</v>
      </c>
      <c r="F322" s="386">
        <f t="shared" si="4"/>
        <v>491738014.1664</v>
      </c>
      <c r="G322" s="385" t="s">
        <v>3940</v>
      </c>
      <c r="H322" s="37" t="s">
        <v>160</v>
      </c>
      <c r="I322" s="385" t="s">
        <v>612</v>
      </c>
      <c r="J322" s="385" t="s">
        <v>700</v>
      </c>
    </row>
    <row r="323" spans="1:10" ht="12.75">
      <c r="A323" s="177">
        <v>319</v>
      </c>
      <c r="B323" s="385" t="s">
        <v>5815</v>
      </c>
      <c r="C323" s="385" t="s">
        <v>5816</v>
      </c>
      <c r="D323" s="385" t="s">
        <v>746</v>
      </c>
      <c r="E323" s="386">
        <v>730938496</v>
      </c>
      <c r="F323" s="386">
        <f t="shared" si="4"/>
        <v>491300310.08640003</v>
      </c>
      <c r="G323" s="385" t="s">
        <v>3940</v>
      </c>
      <c r="H323" s="385" t="s">
        <v>160</v>
      </c>
      <c r="I323" s="385" t="s">
        <v>612</v>
      </c>
      <c r="J323" s="385" t="s">
        <v>700</v>
      </c>
    </row>
    <row r="324" spans="1:10" ht="12.75">
      <c r="A324" s="177">
        <v>320</v>
      </c>
      <c r="B324" s="385" t="s">
        <v>5817</v>
      </c>
      <c r="C324" s="385" t="s">
        <v>5818</v>
      </c>
      <c r="D324" s="385" t="s">
        <v>746</v>
      </c>
      <c r="E324" s="386">
        <v>721251200</v>
      </c>
      <c r="F324" s="386">
        <f t="shared" si="4"/>
        <v>484788994.08000004</v>
      </c>
      <c r="G324" s="385" t="s">
        <v>3940</v>
      </c>
      <c r="H324" s="387" t="s">
        <v>1201</v>
      </c>
      <c r="I324" s="385" t="s">
        <v>537</v>
      </c>
      <c r="J324" s="385" t="s">
        <v>538</v>
      </c>
    </row>
    <row r="325" spans="1:10" ht="12.75">
      <c r="A325" s="177">
        <v>321</v>
      </c>
      <c r="B325" s="385" t="s">
        <v>5819</v>
      </c>
      <c r="C325" s="385" t="s">
        <v>5820</v>
      </c>
      <c r="D325" s="385" t="s">
        <v>605</v>
      </c>
      <c r="E325" s="386">
        <v>715960384</v>
      </c>
      <c r="F325" s="386">
        <f aca="true" t="shared" si="5" ref="F325:F362">E325*0.67215</f>
        <v>481232772.1056</v>
      </c>
      <c r="G325" s="385" t="s">
        <v>5383</v>
      </c>
      <c r="H325" s="387" t="s">
        <v>1201</v>
      </c>
      <c r="I325" s="385" t="s">
        <v>537</v>
      </c>
      <c r="J325" s="385" t="s">
        <v>538</v>
      </c>
    </row>
    <row r="326" spans="1:10" ht="12.75">
      <c r="A326" s="177">
        <v>322</v>
      </c>
      <c r="B326" s="385" t="s">
        <v>5821</v>
      </c>
      <c r="C326" s="385" t="s">
        <v>5822</v>
      </c>
      <c r="D326" s="385" t="s">
        <v>746</v>
      </c>
      <c r="E326" s="386">
        <v>704897280</v>
      </c>
      <c r="F326" s="386">
        <f t="shared" si="5"/>
        <v>473796706.75200003</v>
      </c>
      <c r="G326" s="385" t="s">
        <v>3940</v>
      </c>
      <c r="H326" s="385" t="s">
        <v>1201</v>
      </c>
      <c r="I326" s="385" t="s">
        <v>612</v>
      </c>
      <c r="J326" s="385" t="s">
        <v>700</v>
      </c>
    </row>
    <row r="327" spans="1:10" ht="12.75">
      <c r="A327" s="177">
        <v>323</v>
      </c>
      <c r="B327" s="385" t="s">
        <v>5823</v>
      </c>
      <c r="C327" s="385" t="s">
        <v>5824</v>
      </c>
      <c r="D327" s="385" t="s">
        <v>746</v>
      </c>
      <c r="E327" s="386">
        <v>692748224</v>
      </c>
      <c r="F327" s="386">
        <f t="shared" si="5"/>
        <v>465630718.7616</v>
      </c>
      <c r="G327" s="385" t="s">
        <v>3940</v>
      </c>
      <c r="H327" s="385" t="s">
        <v>160</v>
      </c>
      <c r="I327" s="385" t="s">
        <v>537</v>
      </c>
      <c r="J327" s="385" t="s">
        <v>538</v>
      </c>
    </row>
    <row r="328" spans="1:10" ht="12.75">
      <c r="A328" s="177">
        <v>324</v>
      </c>
      <c r="B328" s="385" t="s">
        <v>5825</v>
      </c>
      <c r="C328" s="385" t="s">
        <v>5826</v>
      </c>
      <c r="D328" s="385" t="s">
        <v>746</v>
      </c>
      <c r="E328" s="386">
        <v>690336000</v>
      </c>
      <c r="F328" s="386">
        <f t="shared" si="5"/>
        <v>464009342.40000004</v>
      </c>
      <c r="G328" s="385" t="s">
        <v>3940</v>
      </c>
      <c r="H328" s="385" t="s">
        <v>1201</v>
      </c>
      <c r="I328" s="385" t="s">
        <v>612</v>
      </c>
      <c r="J328" s="385" t="s">
        <v>700</v>
      </c>
    </row>
    <row r="329" spans="1:10" ht="12.75">
      <c r="A329" s="177">
        <v>325</v>
      </c>
      <c r="B329" s="385" t="s">
        <v>5827</v>
      </c>
      <c r="C329" s="385" t="s">
        <v>5828</v>
      </c>
      <c r="D329" s="385" t="s">
        <v>746</v>
      </c>
      <c r="E329" s="386">
        <v>688400320</v>
      </c>
      <c r="F329" s="386">
        <f t="shared" si="5"/>
        <v>462708275.088</v>
      </c>
      <c r="G329" s="385" t="s">
        <v>5383</v>
      </c>
      <c r="H329" s="385" t="s">
        <v>160</v>
      </c>
      <c r="I329" s="385" t="s">
        <v>884</v>
      </c>
      <c r="J329" s="385" t="s">
        <v>1944</v>
      </c>
    </row>
    <row r="330" spans="1:10" ht="12.75">
      <c r="A330" s="177">
        <v>326</v>
      </c>
      <c r="B330" s="385" t="s">
        <v>5829</v>
      </c>
      <c r="C330" s="385" t="s">
        <v>5830</v>
      </c>
      <c r="D330" s="385" t="s">
        <v>605</v>
      </c>
      <c r="E330" s="386">
        <v>683363328</v>
      </c>
      <c r="F330" s="386">
        <f t="shared" si="5"/>
        <v>459322660.9152</v>
      </c>
      <c r="G330" s="385" t="s">
        <v>1108</v>
      </c>
      <c r="H330" s="385" t="s">
        <v>1201</v>
      </c>
      <c r="I330" s="385" t="s">
        <v>541</v>
      </c>
      <c r="J330" s="385" t="s">
        <v>603</v>
      </c>
    </row>
    <row r="331" spans="1:10" ht="12.75">
      <c r="A331" s="177">
        <v>327</v>
      </c>
      <c r="B331" s="385" t="s">
        <v>5831</v>
      </c>
      <c r="C331" s="385" t="s">
        <v>5832</v>
      </c>
      <c r="D331" s="385" t="s">
        <v>605</v>
      </c>
      <c r="E331" s="386">
        <v>658318016</v>
      </c>
      <c r="F331" s="386">
        <f t="shared" si="5"/>
        <v>442488454.4544</v>
      </c>
      <c r="G331" s="385" t="s">
        <v>1108</v>
      </c>
      <c r="H331" s="385" t="s">
        <v>1201</v>
      </c>
      <c r="I331" s="385" t="s">
        <v>541</v>
      </c>
      <c r="J331" s="385" t="s">
        <v>707</v>
      </c>
    </row>
    <row r="332" spans="1:10" ht="12.75">
      <c r="A332" s="177">
        <v>328</v>
      </c>
      <c r="B332" s="385" t="s">
        <v>5833</v>
      </c>
      <c r="C332" s="385" t="s">
        <v>5834</v>
      </c>
      <c r="D332" s="385" t="s">
        <v>746</v>
      </c>
      <c r="E332" s="386">
        <v>658117824</v>
      </c>
      <c r="F332" s="386">
        <f t="shared" si="5"/>
        <v>442353895.4016</v>
      </c>
      <c r="G332" s="385" t="s">
        <v>5383</v>
      </c>
      <c r="H332" s="385" t="s">
        <v>160</v>
      </c>
      <c r="I332" s="385" t="s">
        <v>884</v>
      </c>
      <c r="J332" s="385" t="s">
        <v>1944</v>
      </c>
    </row>
    <row r="333" spans="1:10" ht="12.75">
      <c r="A333" s="177">
        <v>329</v>
      </c>
      <c r="B333" s="385" t="s">
        <v>5835</v>
      </c>
      <c r="C333" s="385" t="s">
        <v>5836</v>
      </c>
      <c r="D333" s="385" t="s">
        <v>605</v>
      </c>
      <c r="E333" s="386">
        <v>648613184</v>
      </c>
      <c r="F333" s="386">
        <f t="shared" si="5"/>
        <v>435965351.62560004</v>
      </c>
      <c r="G333" s="37" t="s">
        <v>234</v>
      </c>
      <c r="H333" s="37" t="s">
        <v>5445</v>
      </c>
      <c r="I333" s="385" t="s">
        <v>541</v>
      </c>
      <c r="J333" s="385" t="s">
        <v>542</v>
      </c>
    </row>
    <row r="334" spans="1:10" ht="12.75">
      <c r="A334" s="177">
        <v>330</v>
      </c>
      <c r="B334" s="385" t="s">
        <v>5837</v>
      </c>
      <c r="C334" s="385" t="s">
        <v>3349</v>
      </c>
      <c r="D334" s="385" t="s">
        <v>746</v>
      </c>
      <c r="E334" s="386">
        <v>636978880</v>
      </c>
      <c r="F334" s="386">
        <f t="shared" si="5"/>
        <v>428145354.19200003</v>
      </c>
      <c r="G334" s="385" t="s">
        <v>1108</v>
      </c>
      <c r="H334" s="385" t="s">
        <v>160</v>
      </c>
      <c r="I334" s="385" t="s">
        <v>612</v>
      </c>
      <c r="J334" s="385" t="s">
        <v>700</v>
      </c>
    </row>
    <row r="335" spans="1:10" ht="12.75">
      <c r="A335" s="177">
        <v>331</v>
      </c>
      <c r="B335" s="385" t="s">
        <v>5838</v>
      </c>
      <c r="C335" s="385" t="s">
        <v>5839</v>
      </c>
      <c r="D335" s="385" t="s">
        <v>746</v>
      </c>
      <c r="E335" s="386">
        <v>632744000</v>
      </c>
      <c r="F335" s="386">
        <f t="shared" si="5"/>
        <v>425298879.6</v>
      </c>
      <c r="G335" s="385" t="s">
        <v>3940</v>
      </c>
      <c r="H335" s="385" t="s">
        <v>1201</v>
      </c>
      <c r="I335" s="385" t="s">
        <v>541</v>
      </c>
      <c r="J335" s="385" t="s">
        <v>498</v>
      </c>
    </row>
    <row r="336" spans="1:10" ht="12.75">
      <c r="A336" s="177">
        <v>332</v>
      </c>
      <c r="B336" s="385" t="s">
        <v>5840</v>
      </c>
      <c r="C336" s="385" t="s">
        <v>5841</v>
      </c>
      <c r="D336" s="385" t="s">
        <v>746</v>
      </c>
      <c r="E336" s="386">
        <v>629424000</v>
      </c>
      <c r="F336" s="386">
        <f t="shared" si="5"/>
        <v>423067341.6</v>
      </c>
      <c r="G336" s="385" t="s">
        <v>3940</v>
      </c>
      <c r="H336" s="385" t="s">
        <v>1201</v>
      </c>
      <c r="I336" s="385" t="s">
        <v>884</v>
      </c>
      <c r="J336" s="385" t="s">
        <v>1948</v>
      </c>
    </row>
    <row r="337" spans="1:10" ht="12.75">
      <c r="A337" s="177">
        <v>333</v>
      </c>
      <c r="B337" s="385" t="s">
        <v>5842</v>
      </c>
      <c r="C337" s="385" t="s">
        <v>5843</v>
      </c>
      <c r="D337" s="385" t="s">
        <v>605</v>
      </c>
      <c r="E337" s="386">
        <v>627927168</v>
      </c>
      <c r="F337" s="386">
        <f t="shared" si="5"/>
        <v>422061245.9712</v>
      </c>
      <c r="G337" s="385" t="s">
        <v>1108</v>
      </c>
      <c r="H337" s="385" t="s">
        <v>1201</v>
      </c>
      <c r="I337" s="385" t="s">
        <v>884</v>
      </c>
      <c r="J337" s="385" t="s">
        <v>1944</v>
      </c>
    </row>
    <row r="338" spans="1:10" ht="12.75">
      <c r="A338" s="177">
        <v>334</v>
      </c>
      <c r="B338" s="385" t="s">
        <v>5844</v>
      </c>
      <c r="C338" s="385" t="s">
        <v>2771</v>
      </c>
      <c r="D338" s="385" t="s">
        <v>605</v>
      </c>
      <c r="E338" s="386">
        <v>623610368</v>
      </c>
      <c r="F338" s="386">
        <f t="shared" si="5"/>
        <v>419159708.85120004</v>
      </c>
      <c r="G338" s="37" t="s">
        <v>234</v>
      </c>
      <c r="H338" s="37" t="s">
        <v>5445</v>
      </c>
      <c r="I338" s="385" t="s">
        <v>541</v>
      </c>
      <c r="J338" s="385" t="s">
        <v>603</v>
      </c>
    </row>
    <row r="339" spans="1:10" ht="12.75">
      <c r="A339" s="177">
        <v>335</v>
      </c>
      <c r="B339" s="385" t="s">
        <v>5647</v>
      </c>
      <c r="C339" s="385" t="s">
        <v>5648</v>
      </c>
      <c r="D339" s="385" t="s">
        <v>5590</v>
      </c>
      <c r="E339" s="386">
        <v>619810432</v>
      </c>
      <c r="F339" s="386">
        <f t="shared" si="5"/>
        <v>416605581.86880004</v>
      </c>
      <c r="G339" s="385" t="s">
        <v>5383</v>
      </c>
      <c r="H339" s="385" t="s">
        <v>160</v>
      </c>
      <c r="I339" s="385" t="s">
        <v>537</v>
      </c>
      <c r="J339" s="385" t="s">
        <v>538</v>
      </c>
    </row>
    <row r="340" spans="1:10" ht="12.75">
      <c r="A340" s="177">
        <v>336</v>
      </c>
      <c r="B340" s="385" t="s">
        <v>5649</v>
      </c>
      <c r="C340" s="385" t="s">
        <v>5650</v>
      </c>
      <c r="D340" s="385" t="s">
        <v>746</v>
      </c>
      <c r="E340" s="386">
        <v>615423808</v>
      </c>
      <c r="F340" s="386">
        <f t="shared" si="5"/>
        <v>413657112.5472</v>
      </c>
      <c r="G340" s="385" t="s">
        <v>3940</v>
      </c>
      <c r="H340" s="385" t="s">
        <v>160</v>
      </c>
      <c r="I340" s="385" t="s">
        <v>612</v>
      </c>
      <c r="J340" s="385" t="s">
        <v>700</v>
      </c>
    </row>
    <row r="341" spans="1:10" ht="12.75">
      <c r="A341" s="177">
        <v>337</v>
      </c>
      <c r="B341" s="385" t="s">
        <v>5651</v>
      </c>
      <c r="C341" s="385" t="s">
        <v>5652</v>
      </c>
      <c r="D341" s="385" t="s">
        <v>746</v>
      </c>
      <c r="E341" s="386">
        <v>576726016</v>
      </c>
      <c r="F341" s="386">
        <f t="shared" si="5"/>
        <v>387646391.6544</v>
      </c>
      <c r="G341" s="385" t="s">
        <v>3940</v>
      </c>
      <c r="H341" s="385" t="s">
        <v>160</v>
      </c>
      <c r="I341" s="385" t="s">
        <v>612</v>
      </c>
      <c r="J341" s="385" t="s">
        <v>700</v>
      </c>
    </row>
    <row r="342" spans="1:10" ht="12.75">
      <c r="A342" s="177">
        <v>338</v>
      </c>
      <c r="B342" s="385" t="s">
        <v>5653</v>
      </c>
      <c r="C342" s="385" t="s">
        <v>5654</v>
      </c>
      <c r="D342" s="385" t="s">
        <v>746</v>
      </c>
      <c r="E342" s="386">
        <v>572161984</v>
      </c>
      <c r="F342" s="386">
        <f t="shared" si="5"/>
        <v>384578677.5456</v>
      </c>
      <c r="G342" s="385" t="s">
        <v>1108</v>
      </c>
      <c r="H342" s="385" t="s">
        <v>160</v>
      </c>
      <c r="I342" s="385" t="s">
        <v>612</v>
      </c>
      <c r="J342" s="385" t="s">
        <v>700</v>
      </c>
    </row>
    <row r="343" spans="1:10" ht="12.75">
      <c r="A343" s="177">
        <v>339</v>
      </c>
      <c r="B343" s="385" t="s">
        <v>5655</v>
      </c>
      <c r="C343" s="385" t="s">
        <v>5656</v>
      </c>
      <c r="D343" s="385" t="s">
        <v>746</v>
      </c>
      <c r="E343" s="386">
        <v>571200768</v>
      </c>
      <c r="F343" s="386">
        <f t="shared" si="5"/>
        <v>383932596.2112</v>
      </c>
      <c r="G343" s="385" t="s">
        <v>5383</v>
      </c>
      <c r="H343" s="385" t="s">
        <v>1201</v>
      </c>
      <c r="I343" s="385" t="s">
        <v>537</v>
      </c>
      <c r="J343" s="385" t="s">
        <v>538</v>
      </c>
    </row>
    <row r="344" spans="1:10" ht="12.75">
      <c r="A344" s="177">
        <v>340</v>
      </c>
      <c r="B344" s="385" t="s">
        <v>5657</v>
      </c>
      <c r="C344" s="385" t="s">
        <v>5658</v>
      </c>
      <c r="D344" s="385" t="s">
        <v>5590</v>
      </c>
      <c r="E344" s="386">
        <v>569515392</v>
      </c>
      <c r="F344" s="386">
        <f t="shared" si="5"/>
        <v>382799770.7328</v>
      </c>
      <c r="G344" s="385" t="s">
        <v>3940</v>
      </c>
      <c r="H344" s="385" t="s">
        <v>1201</v>
      </c>
      <c r="I344" s="385" t="s">
        <v>537</v>
      </c>
      <c r="J344" s="385" t="s">
        <v>538</v>
      </c>
    </row>
    <row r="345" spans="1:10" ht="12.75">
      <c r="A345" s="177">
        <v>341</v>
      </c>
      <c r="B345" s="385" t="s">
        <v>5659</v>
      </c>
      <c r="C345" s="385" t="s">
        <v>5660</v>
      </c>
      <c r="D345" s="385" t="s">
        <v>746</v>
      </c>
      <c r="E345" s="386">
        <v>568532096</v>
      </c>
      <c r="F345" s="386">
        <f t="shared" si="5"/>
        <v>382138848.32640004</v>
      </c>
      <c r="G345" s="385" t="s">
        <v>5383</v>
      </c>
      <c r="H345" s="385" t="s">
        <v>1201</v>
      </c>
      <c r="I345" s="385" t="s">
        <v>612</v>
      </c>
      <c r="J345" s="385" t="s">
        <v>700</v>
      </c>
    </row>
    <row r="346" spans="1:10" ht="12.75">
      <c r="A346" s="177">
        <v>342</v>
      </c>
      <c r="B346" s="385" t="s">
        <v>5661</v>
      </c>
      <c r="C346" s="385" t="s">
        <v>5662</v>
      </c>
      <c r="D346" s="385" t="s">
        <v>605</v>
      </c>
      <c r="E346" s="386">
        <v>568374784</v>
      </c>
      <c r="F346" s="386">
        <f t="shared" si="5"/>
        <v>382033111.06560004</v>
      </c>
      <c r="G346" s="385" t="s">
        <v>1108</v>
      </c>
      <c r="H346" s="385" t="s">
        <v>160</v>
      </c>
      <c r="I346" s="385" t="s">
        <v>541</v>
      </c>
      <c r="J346" s="385" t="s">
        <v>542</v>
      </c>
    </row>
    <row r="347" spans="1:10" ht="12.75">
      <c r="A347" s="177">
        <v>343</v>
      </c>
      <c r="B347" s="385" t="s">
        <v>5663</v>
      </c>
      <c r="C347" s="385" t="s">
        <v>5664</v>
      </c>
      <c r="D347" s="385" t="s">
        <v>746</v>
      </c>
      <c r="E347" s="386">
        <v>556229696</v>
      </c>
      <c r="F347" s="386">
        <f t="shared" si="5"/>
        <v>373869790.1664</v>
      </c>
      <c r="G347" s="385" t="s">
        <v>3940</v>
      </c>
      <c r="H347" s="385" t="s">
        <v>1201</v>
      </c>
      <c r="I347" s="385" t="s">
        <v>884</v>
      </c>
      <c r="J347" s="385" t="s">
        <v>1944</v>
      </c>
    </row>
    <row r="348" spans="1:10" ht="12.75">
      <c r="A348" s="177">
        <v>344</v>
      </c>
      <c r="B348" s="385" t="s">
        <v>5665</v>
      </c>
      <c r="C348" s="385" t="s">
        <v>5666</v>
      </c>
      <c r="D348" s="385" t="s">
        <v>746</v>
      </c>
      <c r="E348" s="386">
        <v>553720320</v>
      </c>
      <c r="F348" s="386">
        <f t="shared" si="5"/>
        <v>372183113.088</v>
      </c>
      <c r="G348" s="385" t="s">
        <v>3940</v>
      </c>
      <c r="H348" s="385" t="s">
        <v>1201</v>
      </c>
      <c r="I348" s="385" t="s">
        <v>612</v>
      </c>
      <c r="J348" s="385" t="s">
        <v>700</v>
      </c>
    </row>
    <row r="349" spans="1:10" ht="12.75">
      <c r="A349" s="177">
        <v>345</v>
      </c>
      <c r="B349" s="385" t="s">
        <v>5667</v>
      </c>
      <c r="C349" s="385" t="s">
        <v>5668</v>
      </c>
      <c r="D349" s="385" t="s">
        <v>746</v>
      </c>
      <c r="E349" s="386">
        <v>550775808</v>
      </c>
      <c r="F349" s="386">
        <f t="shared" si="5"/>
        <v>370203959.34720004</v>
      </c>
      <c r="G349" s="385" t="s">
        <v>3940</v>
      </c>
      <c r="H349" s="385" t="s">
        <v>160</v>
      </c>
      <c r="I349" s="385" t="s">
        <v>612</v>
      </c>
      <c r="J349" s="385" t="s">
        <v>700</v>
      </c>
    </row>
    <row r="350" spans="1:10" ht="12.75">
      <c r="A350" s="177">
        <v>346</v>
      </c>
      <c r="B350" s="385" t="s">
        <v>5669</v>
      </c>
      <c r="C350" s="385" t="s">
        <v>5670</v>
      </c>
      <c r="D350" s="385" t="s">
        <v>746</v>
      </c>
      <c r="E350" s="386">
        <v>547684608</v>
      </c>
      <c r="F350" s="386">
        <f t="shared" si="5"/>
        <v>368126209.2672</v>
      </c>
      <c r="G350" s="385" t="s">
        <v>1108</v>
      </c>
      <c r="H350" s="385" t="s">
        <v>1201</v>
      </c>
      <c r="I350" s="385" t="s">
        <v>612</v>
      </c>
      <c r="J350" s="385" t="s">
        <v>700</v>
      </c>
    </row>
    <row r="351" spans="1:10" ht="12.75">
      <c r="A351" s="177">
        <v>347</v>
      </c>
      <c r="B351" s="385" t="s">
        <v>5671</v>
      </c>
      <c r="C351" s="385" t="s">
        <v>5672</v>
      </c>
      <c r="D351" s="385" t="s">
        <v>746</v>
      </c>
      <c r="E351" s="386">
        <v>545790016</v>
      </c>
      <c r="F351" s="386">
        <f t="shared" si="5"/>
        <v>366852759.2544</v>
      </c>
      <c r="G351" s="385" t="s">
        <v>3940</v>
      </c>
      <c r="H351" s="385" t="s">
        <v>1201</v>
      </c>
      <c r="I351" s="385" t="s">
        <v>612</v>
      </c>
      <c r="J351" s="385" t="s">
        <v>700</v>
      </c>
    </row>
    <row r="352" spans="1:10" ht="12.75">
      <c r="A352" s="177">
        <v>348</v>
      </c>
      <c r="B352" s="385" t="s">
        <v>5673</v>
      </c>
      <c r="C352" s="385" t="s">
        <v>5674</v>
      </c>
      <c r="D352" s="385" t="s">
        <v>746</v>
      </c>
      <c r="E352" s="386">
        <v>524184800</v>
      </c>
      <c r="F352" s="386">
        <f t="shared" si="5"/>
        <v>352330813.32</v>
      </c>
      <c r="G352" s="385" t="s">
        <v>3940</v>
      </c>
      <c r="H352" s="385" t="s">
        <v>1201</v>
      </c>
      <c r="I352" s="385" t="s">
        <v>884</v>
      </c>
      <c r="J352" s="385" t="s">
        <v>1948</v>
      </c>
    </row>
    <row r="353" spans="1:10" ht="12.75">
      <c r="A353" s="177">
        <v>349</v>
      </c>
      <c r="B353" s="385" t="s">
        <v>5675</v>
      </c>
      <c r="C353" s="385" t="s">
        <v>5676</v>
      </c>
      <c r="D353" s="385" t="s">
        <v>746</v>
      </c>
      <c r="E353" s="386">
        <v>521321792</v>
      </c>
      <c r="F353" s="386">
        <f t="shared" si="5"/>
        <v>350406442.4928</v>
      </c>
      <c r="G353" s="385" t="s">
        <v>3940</v>
      </c>
      <c r="H353" s="385" t="s">
        <v>1201</v>
      </c>
      <c r="I353" s="385" t="s">
        <v>537</v>
      </c>
      <c r="J353" s="385" t="s">
        <v>1778</v>
      </c>
    </row>
    <row r="354" spans="1:10" ht="12.75">
      <c r="A354" s="177">
        <v>350</v>
      </c>
      <c r="B354" s="385" t="s">
        <v>5677</v>
      </c>
      <c r="C354" s="385" t="s">
        <v>5678</v>
      </c>
      <c r="D354" s="385" t="s">
        <v>721</v>
      </c>
      <c r="E354" s="386">
        <v>515703616</v>
      </c>
      <c r="F354" s="386">
        <f t="shared" si="5"/>
        <v>346630185.4944</v>
      </c>
      <c r="G354" s="385" t="s">
        <v>1108</v>
      </c>
      <c r="H354" s="385" t="s">
        <v>1201</v>
      </c>
      <c r="I354" s="385" t="s">
        <v>537</v>
      </c>
      <c r="J354" s="385" t="s">
        <v>538</v>
      </c>
    </row>
    <row r="355" spans="1:10" ht="12.75">
      <c r="A355" s="177">
        <v>351</v>
      </c>
      <c r="B355" s="385" t="s">
        <v>5877</v>
      </c>
      <c r="C355" s="385" t="s">
        <v>5878</v>
      </c>
      <c r="D355" s="385" t="s">
        <v>746</v>
      </c>
      <c r="E355" s="386">
        <v>515631296</v>
      </c>
      <c r="F355" s="386">
        <f t="shared" si="5"/>
        <v>346581575.6064</v>
      </c>
      <c r="G355" s="385" t="s">
        <v>3940</v>
      </c>
      <c r="H355" s="385" t="s">
        <v>1201</v>
      </c>
      <c r="I355" s="385" t="s">
        <v>537</v>
      </c>
      <c r="J355" s="385" t="s">
        <v>538</v>
      </c>
    </row>
    <row r="356" spans="1:10" ht="12.75">
      <c r="A356" s="177">
        <v>352</v>
      </c>
      <c r="B356" s="385" t="s">
        <v>5879</v>
      </c>
      <c r="C356" s="385" t="s">
        <v>5880</v>
      </c>
      <c r="D356" s="385" t="s">
        <v>746</v>
      </c>
      <c r="E356" s="386">
        <v>509339392</v>
      </c>
      <c r="F356" s="386">
        <f t="shared" si="5"/>
        <v>342352472.33280003</v>
      </c>
      <c r="G356" s="385" t="s">
        <v>3940</v>
      </c>
      <c r="H356" s="37" t="s">
        <v>5881</v>
      </c>
      <c r="I356" s="385" t="s">
        <v>612</v>
      </c>
      <c r="J356" s="385" t="s">
        <v>700</v>
      </c>
    </row>
    <row r="357" spans="1:10" ht="12.75">
      <c r="A357" s="177">
        <v>353</v>
      </c>
      <c r="B357" s="385" t="s">
        <v>5882</v>
      </c>
      <c r="C357" s="385" t="s">
        <v>5883</v>
      </c>
      <c r="D357" s="385" t="s">
        <v>746</v>
      </c>
      <c r="E357" s="386">
        <v>507020896</v>
      </c>
      <c r="F357" s="386">
        <f t="shared" si="5"/>
        <v>340794095.2464</v>
      </c>
      <c r="G357" s="385" t="s">
        <v>5383</v>
      </c>
      <c r="H357" s="385" t="s">
        <v>4396</v>
      </c>
      <c r="I357" s="385" t="s">
        <v>537</v>
      </c>
      <c r="J357" s="385" t="s">
        <v>538</v>
      </c>
    </row>
    <row r="358" spans="1:10" ht="12.75">
      <c r="A358" s="177">
        <v>354</v>
      </c>
      <c r="B358" s="385" t="s">
        <v>5884</v>
      </c>
      <c r="C358" s="385" t="s">
        <v>5885</v>
      </c>
      <c r="D358" s="385" t="s">
        <v>605</v>
      </c>
      <c r="E358" s="386">
        <v>501742592</v>
      </c>
      <c r="F358" s="386">
        <f t="shared" si="5"/>
        <v>337246283.2128</v>
      </c>
      <c r="G358" s="385" t="s">
        <v>3940</v>
      </c>
      <c r="H358" s="387" t="s">
        <v>1201</v>
      </c>
      <c r="I358" s="385" t="s">
        <v>884</v>
      </c>
      <c r="J358" s="385" t="s">
        <v>1948</v>
      </c>
    </row>
    <row r="359" spans="1:10" ht="12.75">
      <c r="A359" s="177">
        <v>355</v>
      </c>
      <c r="B359" s="385" t="s">
        <v>5886</v>
      </c>
      <c r="C359" s="385" t="s">
        <v>5887</v>
      </c>
      <c r="D359" s="385" t="s">
        <v>746</v>
      </c>
      <c r="E359" s="386">
        <v>496424896</v>
      </c>
      <c r="F359" s="386">
        <f t="shared" si="5"/>
        <v>333671993.8464</v>
      </c>
      <c r="G359" s="385" t="s">
        <v>5383</v>
      </c>
      <c r="H359" s="385" t="s">
        <v>4396</v>
      </c>
      <c r="I359" s="385" t="s">
        <v>537</v>
      </c>
      <c r="J359" s="385" t="s">
        <v>1778</v>
      </c>
    </row>
    <row r="360" spans="1:10" ht="12.75">
      <c r="A360" s="177">
        <v>356</v>
      </c>
      <c r="B360" s="385" t="s">
        <v>5888</v>
      </c>
      <c r="C360" s="385" t="s">
        <v>5889</v>
      </c>
      <c r="D360" s="385" t="s">
        <v>746</v>
      </c>
      <c r="E360" s="386">
        <v>477364992</v>
      </c>
      <c r="F360" s="386">
        <f t="shared" si="5"/>
        <v>320860879.3728</v>
      </c>
      <c r="G360" s="385" t="s">
        <v>3940</v>
      </c>
      <c r="H360" s="385" t="s">
        <v>1201</v>
      </c>
      <c r="I360" s="385" t="s">
        <v>612</v>
      </c>
      <c r="J360" s="385" t="s">
        <v>700</v>
      </c>
    </row>
    <row r="361" spans="1:10" ht="12.75">
      <c r="A361" s="177">
        <v>357</v>
      </c>
      <c r="B361" s="385" t="s">
        <v>5890</v>
      </c>
      <c r="C361" s="385" t="s">
        <v>2077</v>
      </c>
      <c r="D361" s="385" t="s">
        <v>605</v>
      </c>
      <c r="E361" s="386">
        <v>471648704</v>
      </c>
      <c r="F361" s="386">
        <f t="shared" si="5"/>
        <v>317018676.3936</v>
      </c>
      <c r="G361" s="37" t="s">
        <v>234</v>
      </c>
      <c r="H361" s="37" t="s">
        <v>120</v>
      </c>
      <c r="I361" s="385" t="s">
        <v>541</v>
      </c>
      <c r="J361" s="385" t="s">
        <v>603</v>
      </c>
    </row>
    <row r="362" spans="1:10" ht="12.75">
      <c r="A362" s="177">
        <v>358</v>
      </c>
      <c r="B362" s="385" t="s">
        <v>5891</v>
      </c>
      <c r="C362" s="385" t="s">
        <v>5892</v>
      </c>
      <c r="D362" s="385" t="s">
        <v>746</v>
      </c>
      <c r="E362" s="386">
        <v>464973088</v>
      </c>
      <c r="F362" s="386">
        <f t="shared" si="5"/>
        <v>312531661.0992</v>
      </c>
      <c r="G362" s="385" t="s">
        <v>3940</v>
      </c>
      <c r="H362" s="385" t="s">
        <v>1201</v>
      </c>
      <c r="I362" s="385" t="s">
        <v>884</v>
      </c>
      <c r="J362" s="385" t="s">
        <v>1948</v>
      </c>
    </row>
    <row r="363" spans="1:10" ht="12.75">
      <c r="A363" s="177">
        <v>359</v>
      </c>
      <c r="B363" s="385" t="s">
        <v>5893</v>
      </c>
      <c r="C363" s="385" t="s">
        <v>5894</v>
      </c>
      <c r="D363" s="385" t="s">
        <v>746</v>
      </c>
      <c r="E363" s="386">
        <v>464930304</v>
      </c>
      <c r="F363" s="386">
        <v>312502903.8336</v>
      </c>
      <c r="G363" s="385" t="s">
        <v>5351</v>
      </c>
      <c r="H363" s="385" t="s">
        <v>1201</v>
      </c>
      <c r="I363" s="385" t="s">
        <v>612</v>
      </c>
      <c r="J363" s="385" t="s">
        <v>700</v>
      </c>
    </row>
    <row r="364" spans="1:10" ht="12.75">
      <c r="A364" s="177">
        <v>360</v>
      </c>
      <c r="B364" s="385" t="s">
        <v>5895</v>
      </c>
      <c r="C364" s="385" t="s">
        <v>5896</v>
      </c>
      <c r="D364" s="385" t="s">
        <v>746</v>
      </c>
      <c r="E364" s="386">
        <v>463820800</v>
      </c>
      <c r="F364" s="386">
        <f aca="true" t="shared" si="6" ref="F364:F427">E364*0.67215</f>
        <v>311757150.72</v>
      </c>
      <c r="G364" s="385" t="s">
        <v>1108</v>
      </c>
      <c r="H364" s="385" t="s">
        <v>234</v>
      </c>
      <c r="I364" s="385" t="s">
        <v>541</v>
      </c>
      <c r="J364" s="385" t="s">
        <v>603</v>
      </c>
    </row>
    <row r="365" spans="1:10" ht="12.75">
      <c r="A365" s="177">
        <v>361</v>
      </c>
      <c r="B365" s="385" t="s">
        <v>5897</v>
      </c>
      <c r="C365" s="385" t="s">
        <v>3026</v>
      </c>
      <c r="D365" s="385" t="s">
        <v>746</v>
      </c>
      <c r="E365" s="386">
        <v>459660896</v>
      </c>
      <c r="F365" s="386">
        <f t="shared" si="6"/>
        <v>308961071.2464</v>
      </c>
      <c r="G365" s="385" t="s">
        <v>3940</v>
      </c>
      <c r="H365" s="385" t="s">
        <v>160</v>
      </c>
      <c r="I365" s="385" t="s">
        <v>612</v>
      </c>
      <c r="J365" s="385" t="s">
        <v>700</v>
      </c>
    </row>
    <row r="366" spans="1:10" ht="12.75">
      <c r="A366" s="177">
        <v>362</v>
      </c>
      <c r="B366" s="385" t="s">
        <v>5898</v>
      </c>
      <c r="C366" s="385" t="s">
        <v>5899</v>
      </c>
      <c r="D366" s="385" t="s">
        <v>605</v>
      </c>
      <c r="E366" s="386">
        <v>455255616</v>
      </c>
      <c r="F366" s="386">
        <f t="shared" si="6"/>
        <v>306000062.29440004</v>
      </c>
      <c r="G366" s="385" t="s">
        <v>836</v>
      </c>
      <c r="H366" s="37" t="s">
        <v>5445</v>
      </c>
      <c r="I366" s="385" t="s">
        <v>541</v>
      </c>
      <c r="J366" s="385" t="s">
        <v>603</v>
      </c>
    </row>
    <row r="367" spans="1:10" ht="12.75">
      <c r="A367" s="177">
        <v>363</v>
      </c>
      <c r="B367" s="385" t="s">
        <v>5900</v>
      </c>
      <c r="C367" s="385" t="s">
        <v>5901</v>
      </c>
      <c r="D367" s="385" t="s">
        <v>746</v>
      </c>
      <c r="E367" s="386">
        <v>453551104</v>
      </c>
      <c r="F367" s="386">
        <f t="shared" si="6"/>
        <v>304854374.5536</v>
      </c>
      <c r="G367" s="385" t="s">
        <v>3940</v>
      </c>
      <c r="H367" s="387" t="s">
        <v>1201</v>
      </c>
      <c r="I367" s="385" t="s">
        <v>612</v>
      </c>
      <c r="J367" s="385" t="s">
        <v>700</v>
      </c>
    </row>
    <row r="368" spans="1:10" ht="12.75">
      <c r="A368" s="177">
        <v>364</v>
      </c>
      <c r="B368" s="385" t="s">
        <v>5902</v>
      </c>
      <c r="C368" s="385" t="s">
        <v>5903</v>
      </c>
      <c r="D368" s="385" t="s">
        <v>605</v>
      </c>
      <c r="E368" s="386">
        <v>449258912</v>
      </c>
      <c r="F368" s="386">
        <f t="shared" si="6"/>
        <v>301969377.7008</v>
      </c>
      <c r="G368" s="37" t="s">
        <v>234</v>
      </c>
      <c r="H368" s="37" t="s">
        <v>5445</v>
      </c>
      <c r="I368" s="385" t="s">
        <v>541</v>
      </c>
      <c r="J368" s="385" t="s">
        <v>571</v>
      </c>
    </row>
    <row r="369" spans="1:10" ht="12.75">
      <c r="A369" s="177">
        <v>365</v>
      </c>
      <c r="B369" s="385" t="s">
        <v>5904</v>
      </c>
      <c r="C369" s="385" t="s">
        <v>5905</v>
      </c>
      <c r="D369" s="385" t="s">
        <v>605</v>
      </c>
      <c r="E369" s="386">
        <v>434087808</v>
      </c>
      <c r="F369" s="386">
        <f t="shared" si="6"/>
        <v>291772120.1472</v>
      </c>
      <c r="G369" s="385" t="s">
        <v>1108</v>
      </c>
      <c r="H369" s="385" t="s">
        <v>160</v>
      </c>
      <c r="I369" s="385" t="s">
        <v>541</v>
      </c>
      <c r="J369" s="385" t="s">
        <v>707</v>
      </c>
    </row>
    <row r="370" spans="1:10" ht="12.75">
      <c r="A370" s="177">
        <v>366</v>
      </c>
      <c r="B370" s="385" t="s">
        <v>5906</v>
      </c>
      <c r="C370" s="385" t="s">
        <v>5907</v>
      </c>
      <c r="D370" s="385" t="s">
        <v>746</v>
      </c>
      <c r="E370" s="386">
        <v>429845696</v>
      </c>
      <c r="F370" s="386">
        <f t="shared" si="6"/>
        <v>288920784.5664</v>
      </c>
      <c r="G370" s="385" t="s">
        <v>836</v>
      </c>
      <c r="H370" s="385" t="s">
        <v>1108</v>
      </c>
      <c r="I370" s="385" t="s">
        <v>541</v>
      </c>
      <c r="J370" s="385" t="s">
        <v>542</v>
      </c>
    </row>
    <row r="371" spans="1:10" ht="12.75">
      <c r="A371" s="177">
        <v>367</v>
      </c>
      <c r="B371" s="385" t="s">
        <v>5908</v>
      </c>
      <c r="C371" s="385" t="s">
        <v>5909</v>
      </c>
      <c r="D371" s="385" t="s">
        <v>605</v>
      </c>
      <c r="E371" s="386">
        <v>425331392</v>
      </c>
      <c r="F371" s="386">
        <f t="shared" si="6"/>
        <v>285886495.1328</v>
      </c>
      <c r="G371" s="37" t="s">
        <v>234</v>
      </c>
      <c r="H371" s="385" t="s">
        <v>5445</v>
      </c>
      <c r="I371" s="385" t="s">
        <v>541</v>
      </c>
      <c r="J371" s="385" t="s">
        <v>603</v>
      </c>
    </row>
    <row r="372" spans="1:10" ht="12.75">
      <c r="A372" s="177">
        <v>368</v>
      </c>
      <c r="B372" s="385" t="s">
        <v>5910</v>
      </c>
      <c r="C372" s="385" t="s">
        <v>5911</v>
      </c>
      <c r="D372" s="385" t="s">
        <v>721</v>
      </c>
      <c r="E372" s="386">
        <v>424342112</v>
      </c>
      <c r="F372" s="386">
        <f t="shared" si="6"/>
        <v>285221550.5808</v>
      </c>
      <c r="G372" s="385" t="s">
        <v>5383</v>
      </c>
      <c r="H372" s="385" t="s">
        <v>1201</v>
      </c>
      <c r="I372" s="385" t="s">
        <v>537</v>
      </c>
      <c r="J372" s="385" t="s">
        <v>538</v>
      </c>
    </row>
    <row r="373" spans="1:10" ht="12.75">
      <c r="A373" s="177">
        <v>369</v>
      </c>
      <c r="B373" s="385" t="s">
        <v>5912</v>
      </c>
      <c r="C373" s="385" t="s">
        <v>5913</v>
      </c>
      <c r="D373" s="385" t="s">
        <v>746</v>
      </c>
      <c r="E373" s="386">
        <v>422123904</v>
      </c>
      <c r="F373" s="386">
        <f t="shared" si="6"/>
        <v>283730582.0736</v>
      </c>
      <c r="G373" s="385" t="s">
        <v>5914</v>
      </c>
      <c r="H373" s="385" t="s">
        <v>160</v>
      </c>
      <c r="I373" s="385" t="s">
        <v>612</v>
      </c>
      <c r="J373" s="385" t="s">
        <v>700</v>
      </c>
    </row>
    <row r="374" spans="1:10" ht="12.75">
      <c r="A374" s="177">
        <v>370</v>
      </c>
      <c r="B374" s="385" t="s">
        <v>5915</v>
      </c>
      <c r="C374" s="385" t="s">
        <v>5916</v>
      </c>
      <c r="D374" s="385" t="s">
        <v>746</v>
      </c>
      <c r="E374" s="386">
        <v>412270016</v>
      </c>
      <c r="F374" s="386">
        <f t="shared" si="6"/>
        <v>277107291.2544</v>
      </c>
      <c r="G374" s="385" t="s">
        <v>3940</v>
      </c>
      <c r="H374" s="385" t="s">
        <v>160</v>
      </c>
      <c r="I374" s="385" t="s">
        <v>537</v>
      </c>
      <c r="J374" s="385" t="s">
        <v>538</v>
      </c>
    </row>
    <row r="375" spans="1:10" ht="12.75">
      <c r="A375" s="177">
        <v>371</v>
      </c>
      <c r="B375" s="385" t="s">
        <v>5917</v>
      </c>
      <c r="C375" s="385" t="s">
        <v>5918</v>
      </c>
      <c r="D375" s="385" t="s">
        <v>746</v>
      </c>
      <c r="E375" s="386">
        <v>403821408</v>
      </c>
      <c r="F375" s="386">
        <f t="shared" si="6"/>
        <v>271428559.3872</v>
      </c>
      <c r="G375" s="385" t="s">
        <v>5383</v>
      </c>
      <c r="H375" s="385" t="s">
        <v>1201</v>
      </c>
      <c r="I375" s="385" t="s">
        <v>537</v>
      </c>
      <c r="J375" s="385" t="s">
        <v>538</v>
      </c>
    </row>
    <row r="376" spans="1:10" ht="12.75">
      <c r="A376" s="177">
        <v>372</v>
      </c>
      <c r="B376" s="385" t="s">
        <v>5919</v>
      </c>
      <c r="C376" s="385" t="s">
        <v>5920</v>
      </c>
      <c r="D376" s="385" t="s">
        <v>746</v>
      </c>
      <c r="E376" s="386">
        <v>397410304</v>
      </c>
      <c r="F376" s="386">
        <f t="shared" si="6"/>
        <v>267119335.8336</v>
      </c>
      <c r="G376" s="385" t="s">
        <v>3940</v>
      </c>
      <c r="H376" s="385" t="s">
        <v>1201</v>
      </c>
      <c r="I376" s="385" t="s">
        <v>612</v>
      </c>
      <c r="J376" s="385" t="s">
        <v>700</v>
      </c>
    </row>
    <row r="377" spans="1:10" ht="12.75">
      <c r="A377" s="177">
        <v>373</v>
      </c>
      <c r="B377" s="385" t="s">
        <v>5921</v>
      </c>
      <c r="C377" s="385" t="s">
        <v>5922</v>
      </c>
      <c r="D377" s="385" t="s">
        <v>605</v>
      </c>
      <c r="E377" s="386">
        <v>372675488</v>
      </c>
      <c r="F377" s="386">
        <f t="shared" si="6"/>
        <v>250493829.2592</v>
      </c>
      <c r="G377" s="385" t="s">
        <v>836</v>
      </c>
      <c r="H377" s="385" t="s">
        <v>1108</v>
      </c>
      <c r="I377" s="385" t="s">
        <v>541</v>
      </c>
      <c r="J377" s="385" t="s">
        <v>707</v>
      </c>
    </row>
    <row r="378" spans="1:10" ht="12.75">
      <c r="A378" s="177">
        <v>374</v>
      </c>
      <c r="B378" s="385" t="s">
        <v>5923</v>
      </c>
      <c r="C378" s="385" t="s">
        <v>5924</v>
      </c>
      <c r="D378" s="385" t="s">
        <v>746</v>
      </c>
      <c r="E378" s="386">
        <v>352368704</v>
      </c>
      <c r="F378" s="386">
        <f t="shared" si="6"/>
        <v>236844624.39360002</v>
      </c>
      <c r="G378" s="385" t="s">
        <v>5383</v>
      </c>
      <c r="H378" s="385" t="s">
        <v>160</v>
      </c>
      <c r="I378" s="385" t="s">
        <v>537</v>
      </c>
      <c r="J378" s="385" t="s">
        <v>538</v>
      </c>
    </row>
    <row r="379" spans="1:10" ht="12.75">
      <c r="A379" s="177">
        <v>375</v>
      </c>
      <c r="B379" s="385" t="s">
        <v>5925</v>
      </c>
      <c r="C379" s="385" t="s">
        <v>5926</v>
      </c>
      <c r="D379" s="385" t="s">
        <v>746</v>
      </c>
      <c r="E379" s="386">
        <v>341161888</v>
      </c>
      <c r="F379" s="386">
        <f t="shared" si="6"/>
        <v>229311963.0192</v>
      </c>
      <c r="G379" s="385" t="s">
        <v>5914</v>
      </c>
      <c r="H379" s="385" t="s">
        <v>1201</v>
      </c>
      <c r="I379" s="385" t="s">
        <v>537</v>
      </c>
      <c r="J379" s="385" t="s">
        <v>538</v>
      </c>
    </row>
    <row r="380" spans="1:10" ht="12.75">
      <c r="A380" s="177">
        <v>376</v>
      </c>
      <c r="B380" s="385" t="s">
        <v>5927</v>
      </c>
      <c r="C380" s="385" t="s">
        <v>5928</v>
      </c>
      <c r="D380" s="385" t="s">
        <v>746</v>
      </c>
      <c r="E380" s="386">
        <v>341161888</v>
      </c>
      <c r="F380" s="386">
        <f t="shared" si="6"/>
        <v>229311963.0192</v>
      </c>
      <c r="G380" s="385" t="s">
        <v>5914</v>
      </c>
      <c r="H380" s="385" t="s">
        <v>1201</v>
      </c>
      <c r="I380" s="385" t="s">
        <v>537</v>
      </c>
      <c r="J380" s="385" t="s">
        <v>538</v>
      </c>
    </row>
    <row r="381" spans="1:10" ht="12.75">
      <c r="A381" s="177">
        <v>377</v>
      </c>
      <c r="B381" s="385" t="s">
        <v>5929</v>
      </c>
      <c r="C381" s="385" t="s">
        <v>5930</v>
      </c>
      <c r="D381" s="385" t="s">
        <v>746</v>
      </c>
      <c r="E381" s="386">
        <v>338816608</v>
      </c>
      <c r="F381" s="386">
        <f t="shared" si="6"/>
        <v>227735583.0672</v>
      </c>
      <c r="G381" s="385" t="s">
        <v>1108</v>
      </c>
      <c r="H381" s="385" t="s">
        <v>1201</v>
      </c>
      <c r="I381" s="385" t="s">
        <v>612</v>
      </c>
      <c r="J381" s="385" t="s">
        <v>700</v>
      </c>
    </row>
    <row r="382" spans="1:10" ht="12.75">
      <c r="A382" s="177">
        <v>378</v>
      </c>
      <c r="B382" s="385" t="s">
        <v>5931</v>
      </c>
      <c r="C382" s="385" t="s">
        <v>5932</v>
      </c>
      <c r="D382" s="385" t="s">
        <v>746</v>
      </c>
      <c r="E382" s="386">
        <v>331799008</v>
      </c>
      <c r="F382" s="386">
        <f t="shared" si="6"/>
        <v>223018703.2272</v>
      </c>
      <c r="G382" s="385" t="s">
        <v>3940</v>
      </c>
      <c r="H382" s="385" t="s">
        <v>160</v>
      </c>
      <c r="I382" s="385" t="s">
        <v>612</v>
      </c>
      <c r="J382" s="385" t="s">
        <v>700</v>
      </c>
    </row>
    <row r="383" spans="1:10" ht="12.75">
      <c r="A383" s="177">
        <v>379</v>
      </c>
      <c r="B383" s="385" t="s">
        <v>5933</v>
      </c>
      <c r="C383" s="385" t="s">
        <v>5934</v>
      </c>
      <c r="D383" s="385" t="s">
        <v>746</v>
      </c>
      <c r="E383" s="386">
        <v>323207104</v>
      </c>
      <c r="F383" s="386">
        <f t="shared" si="6"/>
        <v>217243654.95360002</v>
      </c>
      <c r="G383" s="385" t="s">
        <v>5383</v>
      </c>
      <c r="H383" s="385" t="s">
        <v>1201</v>
      </c>
      <c r="I383" s="385" t="s">
        <v>612</v>
      </c>
      <c r="J383" s="385" t="s">
        <v>700</v>
      </c>
    </row>
    <row r="384" spans="1:10" ht="12.75">
      <c r="A384" s="177">
        <v>380</v>
      </c>
      <c r="B384" s="385" t="s">
        <v>5935</v>
      </c>
      <c r="C384" s="385" t="s">
        <v>5936</v>
      </c>
      <c r="D384" s="385" t="s">
        <v>746</v>
      </c>
      <c r="E384" s="386">
        <v>320117184</v>
      </c>
      <c r="F384" s="386">
        <f t="shared" si="6"/>
        <v>215166765.2256</v>
      </c>
      <c r="G384" s="385" t="s">
        <v>5383</v>
      </c>
      <c r="H384" s="385" t="s">
        <v>1201</v>
      </c>
      <c r="I384" s="385" t="s">
        <v>884</v>
      </c>
      <c r="J384" s="385" t="s">
        <v>1948</v>
      </c>
    </row>
    <row r="385" spans="1:10" ht="12.75">
      <c r="A385" s="177">
        <v>381</v>
      </c>
      <c r="B385" s="385" t="s">
        <v>5937</v>
      </c>
      <c r="C385" s="385" t="s">
        <v>5938</v>
      </c>
      <c r="D385" s="385" t="s">
        <v>605</v>
      </c>
      <c r="E385" s="386">
        <v>316884608</v>
      </c>
      <c r="F385" s="386">
        <f t="shared" si="6"/>
        <v>212993989.2672</v>
      </c>
      <c r="G385" s="385" t="s">
        <v>1108</v>
      </c>
      <c r="H385" s="385" t="s">
        <v>1201</v>
      </c>
      <c r="I385" s="385" t="s">
        <v>884</v>
      </c>
      <c r="J385" s="385" t="s">
        <v>1944</v>
      </c>
    </row>
    <row r="386" spans="1:10" ht="12.75">
      <c r="A386" s="177">
        <v>382</v>
      </c>
      <c r="B386" s="385" t="s">
        <v>5939</v>
      </c>
      <c r="C386" s="385" t="s">
        <v>5940</v>
      </c>
      <c r="D386" s="385" t="s">
        <v>746</v>
      </c>
      <c r="E386" s="386">
        <v>316224608</v>
      </c>
      <c r="F386" s="386">
        <f t="shared" si="6"/>
        <v>212550370.2672</v>
      </c>
      <c r="G386" s="385" t="s">
        <v>5383</v>
      </c>
      <c r="H386" s="385" t="s">
        <v>160</v>
      </c>
      <c r="I386" s="385" t="s">
        <v>537</v>
      </c>
      <c r="J386" s="385" t="s">
        <v>538</v>
      </c>
    </row>
    <row r="387" spans="1:10" ht="12.75">
      <c r="A387" s="177">
        <v>383</v>
      </c>
      <c r="B387" s="385" t="s">
        <v>5941</v>
      </c>
      <c r="C387" s="385" t="s">
        <v>5942</v>
      </c>
      <c r="D387" s="385" t="s">
        <v>605</v>
      </c>
      <c r="E387" s="386">
        <v>315690112</v>
      </c>
      <c r="F387" s="386">
        <f t="shared" si="6"/>
        <v>212191108.7808</v>
      </c>
      <c r="G387" s="37" t="s">
        <v>234</v>
      </c>
      <c r="H387" s="37" t="s">
        <v>5445</v>
      </c>
      <c r="I387" s="385" t="s">
        <v>541</v>
      </c>
      <c r="J387" s="385" t="s">
        <v>603</v>
      </c>
    </row>
    <row r="388" spans="1:10" ht="12.75">
      <c r="A388" s="177">
        <v>384</v>
      </c>
      <c r="B388" s="385" t="s">
        <v>5943</v>
      </c>
      <c r="C388" s="385" t="s">
        <v>5944</v>
      </c>
      <c r="D388" s="385" t="s">
        <v>746</v>
      </c>
      <c r="E388" s="386">
        <v>314878112</v>
      </c>
      <c r="F388" s="386">
        <f t="shared" si="6"/>
        <v>211645322.9808</v>
      </c>
      <c r="G388" s="385" t="s">
        <v>5351</v>
      </c>
      <c r="H388" s="385" t="s">
        <v>160</v>
      </c>
      <c r="I388" s="385" t="s">
        <v>541</v>
      </c>
      <c r="J388" s="385" t="s">
        <v>498</v>
      </c>
    </row>
    <row r="389" spans="1:10" ht="12.75">
      <c r="A389" s="177">
        <v>385</v>
      </c>
      <c r="B389" s="385" t="s">
        <v>5945</v>
      </c>
      <c r="C389" s="385" t="s">
        <v>5746</v>
      </c>
      <c r="D389" s="385" t="s">
        <v>605</v>
      </c>
      <c r="E389" s="386">
        <v>314605312</v>
      </c>
      <c r="F389" s="386">
        <f t="shared" si="6"/>
        <v>211461960.46080002</v>
      </c>
      <c r="G389" s="385" t="s">
        <v>1108</v>
      </c>
      <c r="H389" s="387" t="s">
        <v>160</v>
      </c>
      <c r="I389" s="385" t="s">
        <v>541</v>
      </c>
      <c r="J389" s="385" t="s">
        <v>603</v>
      </c>
    </row>
    <row r="390" spans="1:10" ht="12.75">
      <c r="A390" s="177">
        <v>386</v>
      </c>
      <c r="B390" s="385" t="s">
        <v>5747</v>
      </c>
      <c r="C390" s="385" t="s">
        <v>5748</v>
      </c>
      <c r="D390" s="385" t="s">
        <v>746</v>
      </c>
      <c r="E390" s="386">
        <v>314440704</v>
      </c>
      <c r="F390" s="386">
        <f t="shared" si="6"/>
        <v>211351319.1936</v>
      </c>
      <c r="G390" s="385" t="s">
        <v>5383</v>
      </c>
      <c r="H390" s="385" t="s">
        <v>1201</v>
      </c>
      <c r="I390" s="385" t="s">
        <v>537</v>
      </c>
      <c r="J390" s="385" t="s">
        <v>538</v>
      </c>
    </row>
    <row r="391" spans="1:10" ht="12.75">
      <c r="A391" s="177">
        <v>387</v>
      </c>
      <c r="B391" s="385" t="s">
        <v>5749</v>
      </c>
      <c r="C391" s="385" t="s">
        <v>5750</v>
      </c>
      <c r="D391" s="385" t="s">
        <v>605</v>
      </c>
      <c r="E391" s="386">
        <v>312844096</v>
      </c>
      <c r="F391" s="386">
        <f t="shared" si="6"/>
        <v>210278159.1264</v>
      </c>
      <c r="G391" s="385" t="s">
        <v>836</v>
      </c>
      <c r="H391" s="385" t="s">
        <v>1108</v>
      </c>
      <c r="I391" s="385" t="s">
        <v>541</v>
      </c>
      <c r="J391" s="385" t="s">
        <v>542</v>
      </c>
    </row>
    <row r="392" spans="1:10" ht="12.75">
      <c r="A392" s="177">
        <v>388</v>
      </c>
      <c r="B392" s="385" t="s">
        <v>5751</v>
      </c>
      <c r="C392" s="385" t="s">
        <v>5752</v>
      </c>
      <c r="D392" s="385" t="s">
        <v>570</v>
      </c>
      <c r="E392" s="386">
        <v>311211808</v>
      </c>
      <c r="F392" s="386">
        <f t="shared" si="6"/>
        <v>209181016.7472</v>
      </c>
      <c r="G392" s="385" t="s">
        <v>5351</v>
      </c>
      <c r="H392" s="385" t="s">
        <v>160</v>
      </c>
      <c r="I392" s="385" t="s">
        <v>884</v>
      </c>
      <c r="J392" s="385" t="s">
        <v>1944</v>
      </c>
    </row>
    <row r="393" spans="1:10" ht="12.75">
      <c r="A393" s="177">
        <v>389</v>
      </c>
      <c r="B393" s="385" t="s">
        <v>5753</v>
      </c>
      <c r="C393" s="385" t="s">
        <v>5754</v>
      </c>
      <c r="D393" s="385" t="s">
        <v>605</v>
      </c>
      <c r="E393" s="386">
        <v>304792800</v>
      </c>
      <c r="F393" s="386">
        <f t="shared" si="6"/>
        <v>204866480.52</v>
      </c>
      <c r="G393" s="385" t="s">
        <v>836</v>
      </c>
      <c r="H393" s="385" t="s">
        <v>1108</v>
      </c>
      <c r="I393" s="385" t="s">
        <v>541</v>
      </c>
      <c r="J393" s="385" t="s">
        <v>603</v>
      </c>
    </row>
    <row r="394" spans="1:10" ht="12.75">
      <c r="A394" s="177">
        <v>390</v>
      </c>
      <c r="B394" s="385" t="s">
        <v>5755</v>
      </c>
      <c r="C394" s="385" t="s">
        <v>5756</v>
      </c>
      <c r="D394" s="385" t="s">
        <v>746</v>
      </c>
      <c r="E394" s="386">
        <v>304789312</v>
      </c>
      <c r="F394" s="386">
        <f t="shared" si="6"/>
        <v>204864136.06080002</v>
      </c>
      <c r="G394" s="385" t="s">
        <v>1108</v>
      </c>
      <c r="H394" s="385" t="s">
        <v>234</v>
      </c>
      <c r="I394" s="385" t="s">
        <v>541</v>
      </c>
      <c r="J394" s="385" t="s">
        <v>707</v>
      </c>
    </row>
    <row r="395" spans="1:10" ht="12.75">
      <c r="A395" s="177">
        <v>391</v>
      </c>
      <c r="B395" s="385" t="s">
        <v>5757</v>
      </c>
      <c r="C395" s="385" t="s">
        <v>2462</v>
      </c>
      <c r="D395" s="385" t="s">
        <v>605</v>
      </c>
      <c r="E395" s="386">
        <v>300966304</v>
      </c>
      <c r="F395" s="386">
        <f t="shared" si="6"/>
        <v>202294501.23360002</v>
      </c>
      <c r="G395" s="37" t="s">
        <v>234</v>
      </c>
      <c r="H395" s="37" t="s">
        <v>134</v>
      </c>
      <c r="I395" s="385" t="s">
        <v>541</v>
      </c>
      <c r="J395" s="385" t="s">
        <v>603</v>
      </c>
    </row>
    <row r="396" spans="1:10" ht="12.75">
      <c r="A396" s="177">
        <v>392</v>
      </c>
      <c r="B396" s="385" t="s">
        <v>5758</v>
      </c>
      <c r="C396" s="385" t="s">
        <v>5759</v>
      </c>
      <c r="D396" s="385" t="s">
        <v>746</v>
      </c>
      <c r="E396" s="386">
        <v>289503616</v>
      </c>
      <c r="F396" s="386">
        <f t="shared" si="6"/>
        <v>194589855.4944</v>
      </c>
      <c r="G396" s="385" t="s">
        <v>3940</v>
      </c>
      <c r="H396" s="385" t="s">
        <v>1201</v>
      </c>
      <c r="I396" s="385" t="s">
        <v>612</v>
      </c>
      <c r="J396" s="385" t="s">
        <v>700</v>
      </c>
    </row>
    <row r="397" spans="1:10" ht="12.75">
      <c r="A397" s="177">
        <v>393</v>
      </c>
      <c r="B397" s="385" t="s">
        <v>5760</v>
      </c>
      <c r="C397" s="385" t="s">
        <v>3782</v>
      </c>
      <c r="D397" s="385" t="s">
        <v>504</v>
      </c>
      <c r="E397" s="386">
        <v>289119808</v>
      </c>
      <c r="F397" s="386">
        <f t="shared" si="6"/>
        <v>194331878.9472</v>
      </c>
      <c r="G397" s="385" t="s">
        <v>1114</v>
      </c>
      <c r="H397" s="385" t="s">
        <v>3781</v>
      </c>
      <c r="I397" s="385" t="s">
        <v>612</v>
      </c>
      <c r="J397" s="385" t="s">
        <v>700</v>
      </c>
    </row>
    <row r="398" spans="1:10" ht="12.75">
      <c r="A398" s="177">
        <v>394</v>
      </c>
      <c r="B398" s="385" t="s">
        <v>5761</v>
      </c>
      <c r="C398" s="385" t="s">
        <v>5762</v>
      </c>
      <c r="D398" s="385" t="s">
        <v>605</v>
      </c>
      <c r="E398" s="386">
        <v>288805088</v>
      </c>
      <c r="F398" s="386">
        <f t="shared" si="6"/>
        <v>194120339.8992</v>
      </c>
      <c r="G398" s="385" t="s">
        <v>1108</v>
      </c>
      <c r="H398" s="385" t="s">
        <v>160</v>
      </c>
      <c r="I398" s="385" t="s">
        <v>612</v>
      </c>
      <c r="J398" s="385" t="s">
        <v>700</v>
      </c>
    </row>
    <row r="399" spans="1:10" ht="12.75">
      <c r="A399" s="177">
        <v>395</v>
      </c>
      <c r="B399" s="385" t="s">
        <v>5763</v>
      </c>
      <c r="C399" s="385" t="s">
        <v>5764</v>
      </c>
      <c r="D399" s="385" t="s">
        <v>570</v>
      </c>
      <c r="E399" s="386">
        <v>288254112</v>
      </c>
      <c r="F399" s="386">
        <f t="shared" si="6"/>
        <v>193750001.3808</v>
      </c>
      <c r="G399" s="385" t="s">
        <v>5914</v>
      </c>
      <c r="H399" s="385" t="s">
        <v>160</v>
      </c>
      <c r="I399" s="385" t="s">
        <v>884</v>
      </c>
      <c r="J399" s="385" t="s">
        <v>1948</v>
      </c>
    </row>
    <row r="400" spans="1:10" ht="12.75">
      <c r="A400" s="177">
        <v>396</v>
      </c>
      <c r="B400" s="385" t="s">
        <v>5765</v>
      </c>
      <c r="C400" s="385" t="s">
        <v>5766</v>
      </c>
      <c r="D400" s="385" t="s">
        <v>746</v>
      </c>
      <c r="E400" s="386">
        <v>276899488</v>
      </c>
      <c r="F400" s="386">
        <f t="shared" si="6"/>
        <v>186117990.8592</v>
      </c>
      <c r="G400" s="385" t="s">
        <v>3940</v>
      </c>
      <c r="H400" s="385" t="s">
        <v>160</v>
      </c>
      <c r="I400" s="385" t="s">
        <v>884</v>
      </c>
      <c r="J400" s="385" t="s">
        <v>1948</v>
      </c>
    </row>
    <row r="401" spans="1:10" ht="12.75">
      <c r="A401" s="177">
        <v>397</v>
      </c>
      <c r="B401" s="385" t="s">
        <v>5767</v>
      </c>
      <c r="C401" s="385" t="s">
        <v>5768</v>
      </c>
      <c r="D401" s="385" t="s">
        <v>746</v>
      </c>
      <c r="E401" s="386">
        <v>273780000</v>
      </c>
      <c r="F401" s="386">
        <f t="shared" si="6"/>
        <v>184021227</v>
      </c>
      <c r="G401" s="385" t="s">
        <v>3940</v>
      </c>
      <c r="H401" s="385" t="s">
        <v>1201</v>
      </c>
      <c r="I401" s="385" t="s">
        <v>612</v>
      </c>
      <c r="J401" s="385" t="s">
        <v>700</v>
      </c>
    </row>
    <row r="402" spans="1:10" ht="12.75">
      <c r="A402" s="177">
        <v>398</v>
      </c>
      <c r="B402" s="385" t="s">
        <v>5769</v>
      </c>
      <c r="C402" s="385" t="s">
        <v>5770</v>
      </c>
      <c r="D402" s="385" t="s">
        <v>746</v>
      </c>
      <c r="E402" s="386">
        <v>267870096</v>
      </c>
      <c r="F402" s="386">
        <f t="shared" si="6"/>
        <v>180048885.0264</v>
      </c>
      <c r="G402" s="385" t="s">
        <v>3940</v>
      </c>
      <c r="H402" s="385" t="s">
        <v>160</v>
      </c>
      <c r="I402" s="385" t="s">
        <v>612</v>
      </c>
      <c r="J402" s="385" t="s">
        <v>700</v>
      </c>
    </row>
    <row r="403" spans="1:10" ht="12.75">
      <c r="A403" s="177">
        <v>399</v>
      </c>
      <c r="B403" s="385" t="s">
        <v>5771</v>
      </c>
      <c r="C403" s="385" t="s">
        <v>5772</v>
      </c>
      <c r="D403" s="385" t="s">
        <v>746</v>
      </c>
      <c r="E403" s="386">
        <v>267532400</v>
      </c>
      <c r="F403" s="386">
        <f t="shared" si="6"/>
        <v>179821902.66</v>
      </c>
      <c r="G403" s="385" t="s">
        <v>3940</v>
      </c>
      <c r="H403" s="385" t="s">
        <v>1201</v>
      </c>
      <c r="I403" s="385" t="s">
        <v>541</v>
      </c>
      <c r="J403" s="385" t="s">
        <v>498</v>
      </c>
    </row>
    <row r="404" spans="1:10" ht="12.75">
      <c r="A404" s="177">
        <v>400</v>
      </c>
      <c r="B404" s="385" t="s">
        <v>5773</v>
      </c>
      <c r="C404" s="385" t="s">
        <v>5774</v>
      </c>
      <c r="D404" s="385" t="s">
        <v>746</v>
      </c>
      <c r="E404" s="386">
        <v>250827904</v>
      </c>
      <c r="F404" s="386">
        <f t="shared" si="6"/>
        <v>168593975.67360002</v>
      </c>
      <c r="G404" s="385" t="s">
        <v>3940</v>
      </c>
      <c r="H404" s="385" t="s">
        <v>1201</v>
      </c>
      <c r="I404" s="385" t="s">
        <v>612</v>
      </c>
      <c r="J404" s="385" t="s">
        <v>700</v>
      </c>
    </row>
    <row r="405" spans="1:10" ht="12.75">
      <c r="A405" s="177">
        <v>401</v>
      </c>
      <c r="B405" s="385" t="s">
        <v>5775</v>
      </c>
      <c r="C405" s="385" t="s">
        <v>5988</v>
      </c>
      <c r="D405" s="385" t="s">
        <v>746</v>
      </c>
      <c r="E405" s="386">
        <v>248131696</v>
      </c>
      <c r="F405" s="386">
        <f t="shared" si="6"/>
        <v>166781719.4664</v>
      </c>
      <c r="G405" s="385" t="s">
        <v>1108</v>
      </c>
      <c r="H405" s="385" t="s">
        <v>1201</v>
      </c>
      <c r="I405" s="385" t="s">
        <v>884</v>
      </c>
      <c r="J405" s="385" t="s">
        <v>1944</v>
      </c>
    </row>
    <row r="406" spans="1:10" ht="12.75">
      <c r="A406" s="177">
        <v>402</v>
      </c>
      <c r="B406" s="385" t="s">
        <v>5989</v>
      </c>
      <c r="C406" s="385" t="s">
        <v>5766</v>
      </c>
      <c r="D406" s="385" t="s">
        <v>746</v>
      </c>
      <c r="E406" s="386">
        <v>247278096</v>
      </c>
      <c r="F406" s="386">
        <f t="shared" si="6"/>
        <v>166207972.22640002</v>
      </c>
      <c r="G406" s="385" t="s">
        <v>5383</v>
      </c>
      <c r="H406" s="385" t="s">
        <v>1201</v>
      </c>
      <c r="I406" s="385" t="s">
        <v>884</v>
      </c>
      <c r="J406" s="385" t="s">
        <v>1948</v>
      </c>
    </row>
    <row r="407" spans="1:10" ht="12.75">
      <c r="A407" s="177">
        <v>403</v>
      </c>
      <c r="B407" s="385" t="s">
        <v>5990</v>
      </c>
      <c r="C407" s="385" t="s">
        <v>5991</v>
      </c>
      <c r="D407" s="385" t="s">
        <v>746</v>
      </c>
      <c r="E407" s="386">
        <v>246417296</v>
      </c>
      <c r="F407" s="386">
        <f t="shared" si="6"/>
        <v>165629385.50640002</v>
      </c>
      <c r="G407" s="385" t="s">
        <v>1108</v>
      </c>
      <c r="H407" s="385" t="s">
        <v>234</v>
      </c>
      <c r="I407" s="385" t="s">
        <v>612</v>
      </c>
      <c r="J407" s="385" t="s">
        <v>700</v>
      </c>
    </row>
    <row r="408" spans="1:10" ht="12.75">
      <c r="A408" s="177">
        <v>404</v>
      </c>
      <c r="B408" s="385" t="s">
        <v>5992</v>
      </c>
      <c r="C408" s="385" t="s">
        <v>5993</v>
      </c>
      <c r="D408" s="385" t="s">
        <v>746</v>
      </c>
      <c r="E408" s="386">
        <v>245332096</v>
      </c>
      <c r="F408" s="386">
        <f t="shared" si="6"/>
        <v>164899968.3264</v>
      </c>
      <c r="G408" s="385" t="s">
        <v>1108</v>
      </c>
      <c r="H408" s="385" t="s">
        <v>1201</v>
      </c>
      <c r="I408" s="385" t="s">
        <v>541</v>
      </c>
      <c r="J408" s="385" t="s">
        <v>498</v>
      </c>
    </row>
    <row r="409" spans="1:10" ht="12.75">
      <c r="A409" s="177">
        <v>405</v>
      </c>
      <c r="B409" s="385" t="s">
        <v>5994</v>
      </c>
      <c r="C409" s="385" t="s">
        <v>5995</v>
      </c>
      <c r="D409" s="385" t="s">
        <v>746</v>
      </c>
      <c r="E409" s="386">
        <v>244500000</v>
      </c>
      <c r="F409" s="386">
        <f t="shared" si="6"/>
        <v>164340675</v>
      </c>
      <c r="G409" s="385" t="s">
        <v>1108</v>
      </c>
      <c r="H409" s="385" t="s">
        <v>160</v>
      </c>
      <c r="I409" s="385" t="s">
        <v>612</v>
      </c>
      <c r="J409" s="385" t="s">
        <v>700</v>
      </c>
    </row>
    <row r="410" spans="1:10" ht="12.75">
      <c r="A410" s="177">
        <v>406</v>
      </c>
      <c r="B410" s="385" t="s">
        <v>5996</v>
      </c>
      <c r="C410" s="385" t="s">
        <v>5997</v>
      </c>
      <c r="D410" s="385" t="s">
        <v>746</v>
      </c>
      <c r="E410" s="386">
        <v>240843504</v>
      </c>
      <c r="F410" s="386">
        <f t="shared" si="6"/>
        <v>161882961.2136</v>
      </c>
      <c r="G410" s="385" t="s">
        <v>3940</v>
      </c>
      <c r="H410" s="385" t="s">
        <v>1201</v>
      </c>
      <c r="I410" s="385" t="s">
        <v>612</v>
      </c>
      <c r="J410" s="385" t="s">
        <v>700</v>
      </c>
    </row>
    <row r="411" spans="1:10" ht="12.75">
      <c r="A411" s="177">
        <v>407</v>
      </c>
      <c r="B411" s="385" t="s">
        <v>5998</v>
      </c>
      <c r="C411" s="385" t="s">
        <v>5999</v>
      </c>
      <c r="D411" s="385" t="s">
        <v>746</v>
      </c>
      <c r="E411" s="386">
        <v>239515808</v>
      </c>
      <c r="F411" s="386">
        <f t="shared" si="6"/>
        <v>160990550.3472</v>
      </c>
      <c r="G411" s="385" t="s">
        <v>5351</v>
      </c>
      <c r="H411" s="385" t="s">
        <v>160</v>
      </c>
      <c r="I411" s="385" t="s">
        <v>612</v>
      </c>
      <c r="J411" s="385" t="s">
        <v>700</v>
      </c>
    </row>
    <row r="412" spans="1:10" ht="12.75">
      <c r="A412" s="177">
        <v>408</v>
      </c>
      <c r="B412" s="385" t="s">
        <v>6000</v>
      </c>
      <c r="C412" s="385" t="s">
        <v>6001</v>
      </c>
      <c r="D412" s="385" t="s">
        <v>706</v>
      </c>
      <c r="E412" s="386">
        <v>231315504</v>
      </c>
      <c r="F412" s="386">
        <f t="shared" si="6"/>
        <v>155478716.0136</v>
      </c>
      <c r="G412" s="37" t="s">
        <v>154</v>
      </c>
      <c r="H412" s="37" t="s">
        <v>78</v>
      </c>
      <c r="I412" s="385" t="s">
        <v>541</v>
      </c>
      <c r="J412" s="385" t="s">
        <v>603</v>
      </c>
    </row>
    <row r="413" spans="1:10" ht="12.75">
      <c r="A413" s="177">
        <v>409</v>
      </c>
      <c r="B413" s="385" t="s">
        <v>6002</v>
      </c>
      <c r="C413" s="385" t="s">
        <v>6003</v>
      </c>
      <c r="D413" s="385" t="s">
        <v>746</v>
      </c>
      <c r="E413" s="386">
        <v>228882896</v>
      </c>
      <c r="F413" s="386">
        <f t="shared" si="6"/>
        <v>153843638.5464</v>
      </c>
      <c r="G413" s="385" t="s">
        <v>3940</v>
      </c>
      <c r="H413" s="385" t="s">
        <v>1201</v>
      </c>
      <c r="I413" s="385" t="s">
        <v>612</v>
      </c>
      <c r="J413" s="385" t="s">
        <v>700</v>
      </c>
    </row>
    <row r="414" spans="1:10" ht="12.75">
      <c r="A414" s="177">
        <v>410</v>
      </c>
      <c r="B414" s="385" t="s">
        <v>6004</v>
      </c>
      <c r="C414" s="385" t="s">
        <v>6005</v>
      </c>
      <c r="D414" s="385" t="s">
        <v>570</v>
      </c>
      <c r="E414" s="386">
        <v>224440400</v>
      </c>
      <c r="F414" s="386">
        <f t="shared" si="6"/>
        <v>150857614.86</v>
      </c>
      <c r="G414" s="385" t="s">
        <v>1108</v>
      </c>
      <c r="H414" s="385" t="s">
        <v>160</v>
      </c>
      <c r="I414" s="385" t="s">
        <v>541</v>
      </c>
      <c r="J414" s="385" t="s">
        <v>571</v>
      </c>
    </row>
    <row r="415" spans="1:10" ht="12.75">
      <c r="A415" s="177">
        <v>411</v>
      </c>
      <c r="B415" s="385" t="s">
        <v>6006</v>
      </c>
      <c r="C415" s="385" t="s">
        <v>6007</v>
      </c>
      <c r="D415" s="385" t="s">
        <v>746</v>
      </c>
      <c r="E415" s="386">
        <v>223284192</v>
      </c>
      <c r="F415" s="386">
        <f t="shared" si="6"/>
        <v>150080469.6528</v>
      </c>
      <c r="G415" s="385" t="s">
        <v>5383</v>
      </c>
      <c r="H415" s="385" t="s">
        <v>1201</v>
      </c>
      <c r="I415" s="385" t="s">
        <v>541</v>
      </c>
      <c r="J415" s="385" t="s">
        <v>498</v>
      </c>
    </row>
    <row r="416" spans="1:10" ht="12.75">
      <c r="A416" s="177">
        <v>412</v>
      </c>
      <c r="B416" s="385" t="s">
        <v>6008</v>
      </c>
      <c r="C416" s="385" t="s">
        <v>6009</v>
      </c>
      <c r="D416" s="385" t="s">
        <v>746</v>
      </c>
      <c r="E416" s="386">
        <v>219714496</v>
      </c>
      <c r="F416" s="386">
        <f t="shared" si="6"/>
        <v>147681098.4864</v>
      </c>
      <c r="G416" s="385" t="s">
        <v>3940</v>
      </c>
      <c r="H416" s="385" t="s">
        <v>1201</v>
      </c>
      <c r="I416" s="385" t="s">
        <v>537</v>
      </c>
      <c r="J416" s="385" t="s">
        <v>538</v>
      </c>
    </row>
    <row r="417" spans="1:10" ht="12.75">
      <c r="A417" s="177">
        <v>413</v>
      </c>
      <c r="B417" s="385" t="s">
        <v>6010</v>
      </c>
      <c r="C417" s="385" t="s">
        <v>6011</v>
      </c>
      <c r="D417" s="385" t="s">
        <v>746</v>
      </c>
      <c r="E417" s="386">
        <v>218111200</v>
      </c>
      <c r="F417" s="386">
        <f t="shared" si="6"/>
        <v>146603443.08</v>
      </c>
      <c r="G417" s="385" t="s">
        <v>1108</v>
      </c>
      <c r="H417" s="385" t="s">
        <v>160</v>
      </c>
      <c r="I417" s="385" t="s">
        <v>612</v>
      </c>
      <c r="J417" s="385" t="s">
        <v>700</v>
      </c>
    </row>
    <row r="418" spans="1:10" ht="12.75">
      <c r="A418" s="177">
        <v>414</v>
      </c>
      <c r="B418" s="385" t="s">
        <v>6012</v>
      </c>
      <c r="C418" s="385" t="s">
        <v>6013</v>
      </c>
      <c r="D418" s="385" t="s">
        <v>605</v>
      </c>
      <c r="E418" s="386">
        <v>215459600</v>
      </c>
      <c r="F418" s="386">
        <f t="shared" si="6"/>
        <v>144821170.14000002</v>
      </c>
      <c r="G418" s="37" t="s">
        <v>234</v>
      </c>
      <c r="H418" s="37" t="s">
        <v>120</v>
      </c>
      <c r="I418" s="385" t="s">
        <v>612</v>
      </c>
      <c r="J418" s="385" t="s">
        <v>700</v>
      </c>
    </row>
    <row r="419" spans="1:10" ht="12.75">
      <c r="A419" s="177">
        <v>415</v>
      </c>
      <c r="B419" s="385" t="s">
        <v>6014</v>
      </c>
      <c r="C419" s="385" t="s">
        <v>6015</v>
      </c>
      <c r="D419" s="385" t="s">
        <v>605</v>
      </c>
      <c r="E419" s="386">
        <v>212187808</v>
      </c>
      <c r="F419" s="386">
        <f t="shared" si="6"/>
        <v>142622035.14720002</v>
      </c>
      <c r="G419" s="385" t="s">
        <v>1108</v>
      </c>
      <c r="H419" s="385" t="s">
        <v>1201</v>
      </c>
      <c r="I419" s="385" t="s">
        <v>541</v>
      </c>
      <c r="J419" s="385" t="s">
        <v>603</v>
      </c>
    </row>
    <row r="420" spans="1:10" ht="12.75">
      <c r="A420" s="177">
        <v>416</v>
      </c>
      <c r="B420" s="385" t="s">
        <v>6016</v>
      </c>
      <c r="C420" s="385" t="s">
        <v>6017</v>
      </c>
      <c r="D420" s="385" t="s">
        <v>746</v>
      </c>
      <c r="E420" s="386">
        <v>210443392</v>
      </c>
      <c r="F420" s="386">
        <f t="shared" si="6"/>
        <v>141449525.9328</v>
      </c>
      <c r="G420" s="385" t="s">
        <v>1108</v>
      </c>
      <c r="H420" s="385" t="s">
        <v>234</v>
      </c>
      <c r="I420" s="385" t="s">
        <v>884</v>
      </c>
      <c r="J420" s="385" t="s">
        <v>1944</v>
      </c>
    </row>
    <row r="421" spans="1:10" ht="12.75">
      <c r="A421" s="177">
        <v>417</v>
      </c>
      <c r="B421" s="385" t="s">
        <v>6018</v>
      </c>
      <c r="C421" s="385" t="s">
        <v>6019</v>
      </c>
      <c r="D421" s="385" t="s">
        <v>746</v>
      </c>
      <c r="E421" s="386">
        <v>210395296</v>
      </c>
      <c r="F421" s="386">
        <f t="shared" si="6"/>
        <v>141417198.2064</v>
      </c>
      <c r="G421" s="385" t="s">
        <v>5914</v>
      </c>
      <c r="H421" s="385" t="s">
        <v>1201</v>
      </c>
      <c r="I421" s="385" t="s">
        <v>612</v>
      </c>
      <c r="J421" s="385" t="s">
        <v>700</v>
      </c>
    </row>
    <row r="422" spans="1:10" ht="12.75">
      <c r="A422" s="177">
        <v>418</v>
      </c>
      <c r="B422" s="385" t="s">
        <v>6020</v>
      </c>
      <c r="C422" s="385" t="s">
        <v>6021</v>
      </c>
      <c r="D422" s="385" t="s">
        <v>605</v>
      </c>
      <c r="E422" s="386">
        <v>203096800</v>
      </c>
      <c r="F422" s="386">
        <f t="shared" si="6"/>
        <v>136511514.12</v>
      </c>
      <c r="G422" s="385" t="s">
        <v>1108</v>
      </c>
      <c r="H422" s="385" t="s">
        <v>1201</v>
      </c>
      <c r="I422" s="385" t="s">
        <v>541</v>
      </c>
      <c r="J422" s="385" t="s">
        <v>603</v>
      </c>
    </row>
    <row r="423" spans="1:10" ht="12.75">
      <c r="A423" s="177">
        <v>419</v>
      </c>
      <c r="B423" s="385" t="s">
        <v>6022</v>
      </c>
      <c r="C423" s="385" t="s">
        <v>6023</v>
      </c>
      <c r="D423" s="385" t="s">
        <v>605</v>
      </c>
      <c r="E423" s="386">
        <v>201840192</v>
      </c>
      <c r="F423" s="386">
        <f t="shared" si="6"/>
        <v>135666885.0528</v>
      </c>
      <c r="G423" s="37" t="s">
        <v>234</v>
      </c>
      <c r="H423" s="37" t="s">
        <v>5445</v>
      </c>
      <c r="I423" s="385" t="s">
        <v>612</v>
      </c>
      <c r="J423" s="385" t="s">
        <v>700</v>
      </c>
    </row>
    <row r="424" spans="1:10" ht="12.75">
      <c r="A424" s="177">
        <v>420</v>
      </c>
      <c r="B424" s="385" t="s">
        <v>6024</v>
      </c>
      <c r="C424" s="385" t="s">
        <v>6025</v>
      </c>
      <c r="D424" s="385" t="s">
        <v>605</v>
      </c>
      <c r="E424" s="386">
        <v>192105696</v>
      </c>
      <c r="F424" s="386">
        <f t="shared" si="6"/>
        <v>129123843.5664</v>
      </c>
      <c r="G424" s="385" t="s">
        <v>1108</v>
      </c>
      <c r="H424" s="385" t="s">
        <v>1201</v>
      </c>
      <c r="I424" s="385" t="s">
        <v>541</v>
      </c>
      <c r="J424" s="385" t="s">
        <v>542</v>
      </c>
    </row>
    <row r="425" spans="1:10" ht="12.75">
      <c r="A425" s="177">
        <v>421</v>
      </c>
      <c r="B425" s="385" t="s">
        <v>6026</v>
      </c>
      <c r="C425" s="385" t="s">
        <v>6027</v>
      </c>
      <c r="D425" s="385" t="s">
        <v>605</v>
      </c>
      <c r="E425" s="386">
        <v>191675296</v>
      </c>
      <c r="F425" s="386">
        <f t="shared" si="6"/>
        <v>128834550.2064</v>
      </c>
      <c r="G425" s="385" t="s">
        <v>1108</v>
      </c>
      <c r="H425" s="387" t="s">
        <v>1026</v>
      </c>
      <c r="I425" s="385" t="s">
        <v>541</v>
      </c>
      <c r="J425" s="385" t="s">
        <v>707</v>
      </c>
    </row>
    <row r="426" spans="1:10" ht="12.75">
      <c r="A426" s="177">
        <v>422</v>
      </c>
      <c r="B426" s="385" t="s">
        <v>6028</v>
      </c>
      <c r="C426" s="385" t="s">
        <v>6029</v>
      </c>
      <c r="D426" s="385" t="s">
        <v>746</v>
      </c>
      <c r="E426" s="386">
        <v>183073296</v>
      </c>
      <c r="F426" s="386">
        <f t="shared" si="6"/>
        <v>123052715.90640001</v>
      </c>
      <c r="G426" s="385" t="s">
        <v>5914</v>
      </c>
      <c r="H426" s="385" t="s">
        <v>1201</v>
      </c>
      <c r="I426" s="385" t="s">
        <v>612</v>
      </c>
      <c r="J426" s="385" t="s">
        <v>700</v>
      </c>
    </row>
    <row r="427" spans="1:10" ht="12.75">
      <c r="A427" s="177">
        <v>423</v>
      </c>
      <c r="B427" s="385" t="s">
        <v>6030</v>
      </c>
      <c r="C427" s="385" t="s">
        <v>6031</v>
      </c>
      <c r="D427" s="385" t="s">
        <v>746</v>
      </c>
      <c r="E427" s="386">
        <v>181541792</v>
      </c>
      <c r="F427" s="386">
        <f t="shared" si="6"/>
        <v>122023315.4928</v>
      </c>
      <c r="G427" s="385" t="s">
        <v>5351</v>
      </c>
      <c r="H427" s="385" t="s">
        <v>1201</v>
      </c>
      <c r="I427" s="385" t="s">
        <v>612</v>
      </c>
      <c r="J427" s="385" t="s">
        <v>700</v>
      </c>
    </row>
    <row r="428" spans="1:10" ht="12.75">
      <c r="A428" s="177">
        <v>424</v>
      </c>
      <c r="B428" s="385" t="s">
        <v>6032</v>
      </c>
      <c r="C428" s="385" t="s">
        <v>6033</v>
      </c>
      <c r="D428" s="385" t="s">
        <v>746</v>
      </c>
      <c r="E428" s="386">
        <v>180322592</v>
      </c>
      <c r="F428" s="386">
        <f aca="true" t="shared" si="7" ref="F428:F491">E428*0.67215</f>
        <v>121203830.21280001</v>
      </c>
      <c r="G428" s="385" t="s">
        <v>1108</v>
      </c>
      <c r="H428" s="385" t="s">
        <v>1201</v>
      </c>
      <c r="I428" s="385" t="s">
        <v>612</v>
      </c>
      <c r="J428" s="385" t="s">
        <v>700</v>
      </c>
    </row>
    <row r="429" spans="1:10" ht="12.75">
      <c r="A429" s="177">
        <v>425</v>
      </c>
      <c r="B429" s="385" t="s">
        <v>6034</v>
      </c>
      <c r="C429" s="385" t="s">
        <v>6035</v>
      </c>
      <c r="D429" s="385" t="s">
        <v>746</v>
      </c>
      <c r="E429" s="386">
        <v>180137104</v>
      </c>
      <c r="F429" s="386">
        <f t="shared" si="7"/>
        <v>121079154.4536</v>
      </c>
      <c r="G429" s="385" t="s">
        <v>1108</v>
      </c>
      <c r="H429" s="385" t="s">
        <v>1201</v>
      </c>
      <c r="I429" s="385" t="s">
        <v>541</v>
      </c>
      <c r="J429" s="385" t="s">
        <v>498</v>
      </c>
    </row>
    <row r="430" spans="1:10" ht="12.75">
      <c r="A430" s="177">
        <v>426</v>
      </c>
      <c r="B430" s="385" t="s">
        <v>6036</v>
      </c>
      <c r="C430" s="385" t="s">
        <v>6037</v>
      </c>
      <c r="D430" s="385" t="s">
        <v>605</v>
      </c>
      <c r="E430" s="386">
        <v>175608496</v>
      </c>
      <c r="F430" s="386">
        <f t="shared" si="7"/>
        <v>118035250.5864</v>
      </c>
      <c r="G430" s="385" t="s">
        <v>5914</v>
      </c>
      <c r="H430" s="385" t="s">
        <v>1026</v>
      </c>
      <c r="I430" s="385" t="s">
        <v>537</v>
      </c>
      <c r="J430" s="385" t="s">
        <v>538</v>
      </c>
    </row>
    <row r="431" spans="1:10" ht="12.75">
      <c r="A431" s="177">
        <v>427</v>
      </c>
      <c r="B431" s="385" t="s">
        <v>6038</v>
      </c>
      <c r="C431" s="385" t="s">
        <v>6039</v>
      </c>
      <c r="D431" s="385" t="s">
        <v>746</v>
      </c>
      <c r="E431" s="386">
        <v>170210592</v>
      </c>
      <c r="F431" s="386">
        <f t="shared" si="7"/>
        <v>114407049.4128</v>
      </c>
      <c r="G431" s="385" t="s">
        <v>1108</v>
      </c>
      <c r="H431" s="385" t="s">
        <v>6040</v>
      </c>
      <c r="I431" s="385" t="s">
        <v>537</v>
      </c>
      <c r="J431" s="385" t="s">
        <v>538</v>
      </c>
    </row>
    <row r="432" spans="1:10" ht="12.75">
      <c r="A432" s="177">
        <v>428</v>
      </c>
      <c r="B432" s="385" t="s">
        <v>6041</v>
      </c>
      <c r="C432" s="385" t="s">
        <v>6042</v>
      </c>
      <c r="D432" s="385" t="s">
        <v>746</v>
      </c>
      <c r="E432" s="386">
        <v>169978896</v>
      </c>
      <c r="F432" s="386">
        <f t="shared" si="7"/>
        <v>114251314.9464</v>
      </c>
      <c r="G432" s="385" t="s">
        <v>5351</v>
      </c>
      <c r="H432" s="385" t="s">
        <v>1201</v>
      </c>
      <c r="I432" s="385" t="s">
        <v>884</v>
      </c>
      <c r="J432" s="385" t="s">
        <v>1944</v>
      </c>
    </row>
    <row r="433" spans="1:10" ht="12.75">
      <c r="A433" s="177">
        <v>429</v>
      </c>
      <c r="B433" s="385" t="s">
        <v>6043</v>
      </c>
      <c r="C433" s="385" t="s">
        <v>6044</v>
      </c>
      <c r="D433" s="385" t="s">
        <v>746</v>
      </c>
      <c r="E433" s="386">
        <v>167897792</v>
      </c>
      <c r="F433" s="386">
        <f t="shared" si="7"/>
        <v>112852500.8928</v>
      </c>
      <c r="G433" s="385" t="s">
        <v>5351</v>
      </c>
      <c r="H433" s="385" t="s">
        <v>1201</v>
      </c>
      <c r="I433" s="385" t="s">
        <v>612</v>
      </c>
      <c r="J433" s="385" t="s">
        <v>700</v>
      </c>
    </row>
    <row r="434" spans="1:10" ht="12.75">
      <c r="A434" s="177">
        <v>430</v>
      </c>
      <c r="B434" s="385" t="s">
        <v>6045</v>
      </c>
      <c r="C434" s="385" t="s">
        <v>6046</v>
      </c>
      <c r="D434" s="385" t="s">
        <v>605</v>
      </c>
      <c r="E434" s="386">
        <v>166534704</v>
      </c>
      <c r="F434" s="386">
        <f t="shared" si="7"/>
        <v>111936301.29360001</v>
      </c>
      <c r="G434" s="385" t="s">
        <v>836</v>
      </c>
      <c r="H434" s="385" t="s">
        <v>1108</v>
      </c>
      <c r="I434" s="385" t="s">
        <v>884</v>
      </c>
      <c r="J434" s="385" t="s">
        <v>1944</v>
      </c>
    </row>
    <row r="435" spans="1:10" ht="12.75">
      <c r="A435" s="177">
        <v>431</v>
      </c>
      <c r="B435" s="385" t="s">
        <v>6047</v>
      </c>
      <c r="C435" s="385" t="s">
        <v>6048</v>
      </c>
      <c r="D435" s="385" t="s">
        <v>746</v>
      </c>
      <c r="E435" s="386">
        <v>161459200</v>
      </c>
      <c r="F435" s="386">
        <f t="shared" si="7"/>
        <v>108524801.28</v>
      </c>
      <c r="G435" s="385" t="s">
        <v>5914</v>
      </c>
      <c r="H435" s="385" t="s">
        <v>1201</v>
      </c>
      <c r="I435" s="385" t="s">
        <v>612</v>
      </c>
      <c r="J435" s="385" t="s">
        <v>700</v>
      </c>
    </row>
    <row r="436" spans="1:10" ht="12.75">
      <c r="A436" s="177">
        <v>432</v>
      </c>
      <c r="B436" s="385" t="s">
        <v>6049</v>
      </c>
      <c r="C436" s="385" t="s">
        <v>6050</v>
      </c>
      <c r="D436" s="385" t="s">
        <v>746</v>
      </c>
      <c r="E436" s="386">
        <v>158965696</v>
      </c>
      <c r="F436" s="386">
        <f t="shared" si="7"/>
        <v>106848792.5664</v>
      </c>
      <c r="G436" s="385" t="s">
        <v>5383</v>
      </c>
      <c r="H436" s="385" t="s">
        <v>1201</v>
      </c>
      <c r="I436" s="385" t="s">
        <v>537</v>
      </c>
      <c r="J436" s="385" t="s">
        <v>538</v>
      </c>
    </row>
    <row r="437" spans="1:10" ht="12.75">
      <c r="A437" s="177">
        <v>433</v>
      </c>
      <c r="B437" s="385" t="s">
        <v>5845</v>
      </c>
      <c r="C437" s="385" t="s">
        <v>5846</v>
      </c>
      <c r="D437" s="385" t="s">
        <v>746</v>
      </c>
      <c r="E437" s="386">
        <v>158335808</v>
      </c>
      <c r="F437" s="386">
        <f t="shared" si="7"/>
        <v>106425413.3472</v>
      </c>
      <c r="G437" s="385" t="s">
        <v>5383</v>
      </c>
      <c r="H437" s="385" t="s">
        <v>1201</v>
      </c>
      <c r="I437" s="385" t="s">
        <v>537</v>
      </c>
      <c r="J437" s="385" t="s">
        <v>538</v>
      </c>
    </row>
    <row r="438" spans="1:10" ht="12.75">
      <c r="A438" s="177">
        <v>434</v>
      </c>
      <c r="B438" s="385" t="s">
        <v>5847</v>
      </c>
      <c r="C438" s="385" t="s">
        <v>5848</v>
      </c>
      <c r="D438" s="385" t="s">
        <v>746</v>
      </c>
      <c r="E438" s="386">
        <v>155795504</v>
      </c>
      <c r="F438" s="386">
        <f t="shared" si="7"/>
        <v>104717948.0136</v>
      </c>
      <c r="G438" s="385" t="s">
        <v>1108</v>
      </c>
      <c r="H438" s="385" t="s">
        <v>1201</v>
      </c>
      <c r="I438" s="385" t="s">
        <v>612</v>
      </c>
      <c r="J438" s="385" t="s">
        <v>700</v>
      </c>
    </row>
    <row r="439" spans="1:10" ht="12.75">
      <c r="A439" s="177">
        <v>435</v>
      </c>
      <c r="B439" s="385" t="s">
        <v>5849</v>
      </c>
      <c r="C439" s="385" t="s">
        <v>5850</v>
      </c>
      <c r="D439" s="385" t="s">
        <v>746</v>
      </c>
      <c r="E439" s="386">
        <v>155563904</v>
      </c>
      <c r="F439" s="386">
        <f t="shared" si="7"/>
        <v>104562278.07360001</v>
      </c>
      <c r="G439" s="385" t="s">
        <v>5351</v>
      </c>
      <c r="H439" s="385" t="s">
        <v>1201</v>
      </c>
      <c r="I439" s="385" t="s">
        <v>612</v>
      </c>
      <c r="J439" s="385" t="s">
        <v>700</v>
      </c>
    </row>
    <row r="440" spans="1:10" ht="12.75">
      <c r="A440" s="177">
        <v>436</v>
      </c>
      <c r="B440" s="385" t="s">
        <v>5851</v>
      </c>
      <c r="C440" s="385" t="s">
        <v>2182</v>
      </c>
      <c r="D440" s="385" t="s">
        <v>746</v>
      </c>
      <c r="E440" s="386">
        <v>155233504</v>
      </c>
      <c r="F440" s="386">
        <f t="shared" si="7"/>
        <v>104340199.71360001</v>
      </c>
      <c r="G440" s="385" t="s">
        <v>3940</v>
      </c>
      <c r="H440" s="385" t="s">
        <v>160</v>
      </c>
      <c r="I440" s="385" t="s">
        <v>884</v>
      </c>
      <c r="J440" s="385" t="s">
        <v>1948</v>
      </c>
    </row>
    <row r="441" spans="1:10" ht="12.75">
      <c r="A441" s="177">
        <v>437</v>
      </c>
      <c r="B441" s="385" t="s">
        <v>5852</v>
      </c>
      <c r="C441" s="385" t="s">
        <v>5853</v>
      </c>
      <c r="D441" s="385" t="s">
        <v>746</v>
      </c>
      <c r="E441" s="386">
        <v>150405296</v>
      </c>
      <c r="F441" s="386">
        <f t="shared" si="7"/>
        <v>101094919.7064</v>
      </c>
      <c r="G441" s="385" t="s">
        <v>5351</v>
      </c>
      <c r="H441" s="385" t="s">
        <v>160</v>
      </c>
      <c r="I441" s="385" t="s">
        <v>884</v>
      </c>
      <c r="J441" s="385" t="s">
        <v>1948</v>
      </c>
    </row>
    <row r="442" spans="1:10" ht="12.75">
      <c r="A442" s="177">
        <v>438</v>
      </c>
      <c r="B442" s="385" t="s">
        <v>5854</v>
      </c>
      <c r="C442" s="385" t="s">
        <v>5855</v>
      </c>
      <c r="D442" s="385" t="s">
        <v>746</v>
      </c>
      <c r="E442" s="386">
        <v>146970400</v>
      </c>
      <c r="F442" s="386">
        <f t="shared" si="7"/>
        <v>98786154.36</v>
      </c>
      <c r="G442" s="385" t="s">
        <v>1108</v>
      </c>
      <c r="H442" s="37" t="s">
        <v>5856</v>
      </c>
      <c r="I442" s="385" t="s">
        <v>541</v>
      </c>
      <c r="J442" s="385" t="s">
        <v>542</v>
      </c>
    </row>
    <row r="443" spans="1:10" ht="12.75">
      <c r="A443" s="177">
        <v>439</v>
      </c>
      <c r="B443" s="385" t="s">
        <v>5857</v>
      </c>
      <c r="C443" s="385" t="s">
        <v>5858</v>
      </c>
      <c r="D443" s="385" t="s">
        <v>721</v>
      </c>
      <c r="E443" s="386">
        <v>139937104</v>
      </c>
      <c r="F443" s="386">
        <f t="shared" si="7"/>
        <v>94058724.4536</v>
      </c>
      <c r="G443" s="385" t="s">
        <v>3940</v>
      </c>
      <c r="H443" s="385" t="s">
        <v>1201</v>
      </c>
      <c r="I443" s="385" t="s">
        <v>537</v>
      </c>
      <c r="J443" s="385" t="s">
        <v>538</v>
      </c>
    </row>
    <row r="444" spans="1:10" ht="12.75">
      <c r="A444" s="177">
        <v>440</v>
      </c>
      <c r="B444" s="385" t="s">
        <v>5859</v>
      </c>
      <c r="C444" s="385" t="s">
        <v>5860</v>
      </c>
      <c r="D444" s="385" t="s">
        <v>746</v>
      </c>
      <c r="E444" s="386">
        <v>137505408</v>
      </c>
      <c r="F444" s="386">
        <f t="shared" si="7"/>
        <v>92424259.9872</v>
      </c>
      <c r="G444" s="385" t="s">
        <v>3940</v>
      </c>
      <c r="H444" s="385" t="s">
        <v>160</v>
      </c>
      <c r="I444" s="385" t="s">
        <v>612</v>
      </c>
      <c r="J444" s="385" t="s">
        <v>700</v>
      </c>
    </row>
    <row r="445" spans="1:10" ht="12.75">
      <c r="A445" s="177">
        <v>441</v>
      </c>
      <c r="B445" s="385" t="s">
        <v>5861</v>
      </c>
      <c r="C445" s="385" t="s">
        <v>5862</v>
      </c>
      <c r="D445" s="385" t="s">
        <v>746</v>
      </c>
      <c r="E445" s="386">
        <v>134547600</v>
      </c>
      <c r="F445" s="386">
        <f t="shared" si="7"/>
        <v>90436169.34</v>
      </c>
      <c r="G445" s="385" t="s">
        <v>5351</v>
      </c>
      <c r="H445" s="385" t="s">
        <v>1201</v>
      </c>
      <c r="I445" s="385" t="s">
        <v>541</v>
      </c>
      <c r="J445" s="385" t="s">
        <v>498</v>
      </c>
    </row>
    <row r="446" spans="1:10" ht="12.75">
      <c r="A446" s="177">
        <v>442</v>
      </c>
      <c r="B446" s="385" t="s">
        <v>5863</v>
      </c>
      <c r="C446" s="385" t="s">
        <v>5864</v>
      </c>
      <c r="D446" s="385" t="s">
        <v>746</v>
      </c>
      <c r="E446" s="386">
        <v>134481296</v>
      </c>
      <c r="F446" s="386">
        <f t="shared" si="7"/>
        <v>90391603.1064</v>
      </c>
      <c r="G446" s="385" t="s">
        <v>5914</v>
      </c>
      <c r="H446" s="385" t="s">
        <v>1201</v>
      </c>
      <c r="I446" s="385" t="s">
        <v>612</v>
      </c>
      <c r="J446" s="385" t="s">
        <v>700</v>
      </c>
    </row>
    <row r="447" spans="1:10" ht="12.75">
      <c r="A447" s="177">
        <v>443</v>
      </c>
      <c r="B447" s="385" t="s">
        <v>5865</v>
      </c>
      <c r="C447" s="385" t="s">
        <v>5866</v>
      </c>
      <c r="D447" s="385" t="s">
        <v>746</v>
      </c>
      <c r="E447" s="386">
        <v>126412800</v>
      </c>
      <c r="F447" s="386">
        <f t="shared" si="7"/>
        <v>84968363.52</v>
      </c>
      <c r="G447" s="385" t="s">
        <v>1108</v>
      </c>
      <c r="H447" s="385" t="s">
        <v>160</v>
      </c>
      <c r="I447" s="385" t="s">
        <v>612</v>
      </c>
      <c r="J447" s="385" t="s">
        <v>700</v>
      </c>
    </row>
    <row r="448" spans="1:10" ht="12.75">
      <c r="A448" s="177">
        <v>444</v>
      </c>
      <c r="B448" s="385" t="s">
        <v>5867</v>
      </c>
      <c r="C448" s="385" t="s">
        <v>5868</v>
      </c>
      <c r="D448" s="385" t="s">
        <v>746</v>
      </c>
      <c r="E448" s="386">
        <v>126192704</v>
      </c>
      <c r="F448" s="386">
        <f t="shared" si="7"/>
        <v>84820425.9936</v>
      </c>
      <c r="G448" s="385" t="s">
        <v>5383</v>
      </c>
      <c r="H448" s="385" t="s">
        <v>160</v>
      </c>
      <c r="I448" s="385" t="s">
        <v>537</v>
      </c>
      <c r="J448" s="385" t="s">
        <v>538</v>
      </c>
    </row>
    <row r="449" spans="1:10" ht="12.75">
      <c r="A449" s="177">
        <v>445</v>
      </c>
      <c r="B449" s="385" t="s">
        <v>5869</v>
      </c>
      <c r="C449" s="385" t="s">
        <v>5870</v>
      </c>
      <c r="D449" s="385" t="s">
        <v>746</v>
      </c>
      <c r="E449" s="386">
        <v>124320704</v>
      </c>
      <c r="F449" s="386">
        <f t="shared" si="7"/>
        <v>83562161.1936</v>
      </c>
      <c r="G449" s="385" t="s">
        <v>5351</v>
      </c>
      <c r="H449" s="385" t="s">
        <v>1201</v>
      </c>
      <c r="I449" s="385" t="s">
        <v>612</v>
      </c>
      <c r="J449" s="385" t="s">
        <v>700</v>
      </c>
    </row>
    <row r="450" spans="1:10" ht="12.75">
      <c r="A450" s="177">
        <v>446</v>
      </c>
      <c r="B450" s="385" t="s">
        <v>5871</v>
      </c>
      <c r="C450" s="385" t="s">
        <v>5872</v>
      </c>
      <c r="D450" s="385" t="s">
        <v>746</v>
      </c>
      <c r="E450" s="386">
        <v>123937800</v>
      </c>
      <c r="F450" s="386">
        <f t="shared" si="7"/>
        <v>83304792.27</v>
      </c>
      <c r="G450" s="385" t="s">
        <v>3940</v>
      </c>
      <c r="H450" s="385" t="s">
        <v>160</v>
      </c>
      <c r="I450" s="385" t="s">
        <v>884</v>
      </c>
      <c r="J450" s="385" t="s">
        <v>1948</v>
      </c>
    </row>
    <row r="451" spans="1:10" ht="12.75">
      <c r="A451" s="177">
        <v>447</v>
      </c>
      <c r="B451" s="385" t="s">
        <v>5873</v>
      </c>
      <c r="C451" s="385" t="s">
        <v>5874</v>
      </c>
      <c r="D451" s="385" t="s">
        <v>746</v>
      </c>
      <c r="E451" s="386">
        <v>123828600</v>
      </c>
      <c r="F451" s="386">
        <f t="shared" si="7"/>
        <v>83231393.49000001</v>
      </c>
      <c r="G451" s="385" t="s">
        <v>1108</v>
      </c>
      <c r="H451" s="385" t="s">
        <v>160</v>
      </c>
      <c r="I451" s="385" t="s">
        <v>612</v>
      </c>
      <c r="J451" s="385" t="s">
        <v>700</v>
      </c>
    </row>
    <row r="452" spans="1:10" ht="12.75">
      <c r="A452" s="177">
        <v>448</v>
      </c>
      <c r="B452" s="385" t="s">
        <v>5875</v>
      </c>
      <c r="C452" s="385" t="s">
        <v>5876</v>
      </c>
      <c r="D452" s="385" t="s">
        <v>746</v>
      </c>
      <c r="E452" s="386">
        <v>115672304</v>
      </c>
      <c r="F452" s="386">
        <f t="shared" si="7"/>
        <v>77749139.1336</v>
      </c>
      <c r="G452" s="385" t="s">
        <v>5914</v>
      </c>
      <c r="H452" s="385" t="s">
        <v>1201</v>
      </c>
      <c r="I452" s="385" t="s">
        <v>612</v>
      </c>
      <c r="J452" s="385" t="s">
        <v>700</v>
      </c>
    </row>
    <row r="453" spans="1:10" ht="12.75">
      <c r="A453" s="177">
        <v>449</v>
      </c>
      <c r="B453" s="385" t="s">
        <v>6076</v>
      </c>
      <c r="C453" s="385" t="s">
        <v>6077</v>
      </c>
      <c r="D453" s="385" t="s">
        <v>746</v>
      </c>
      <c r="E453" s="386">
        <v>113684896</v>
      </c>
      <c r="F453" s="386">
        <f t="shared" si="7"/>
        <v>76413302.84640001</v>
      </c>
      <c r="G453" s="385" t="s">
        <v>5383</v>
      </c>
      <c r="H453" s="385" t="s">
        <v>160</v>
      </c>
      <c r="I453" s="385" t="s">
        <v>612</v>
      </c>
      <c r="J453" s="385" t="s">
        <v>700</v>
      </c>
    </row>
    <row r="454" spans="1:10" ht="12.75">
      <c r="A454" s="177">
        <v>450</v>
      </c>
      <c r="B454" s="385" t="s">
        <v>6078</v>
      </c>
      <c r="C454" s="385" t="s">
        <v>6079</v>
      </c>
      <c r="D454" s="385" t="s">
        <v>605</v>
      </c>
      <c r="E454" s="386">
        <v>103294896</v>
      </c>
      <c r="F454" s="386">
        <f t="shared" si="7"/>
        <v>69429664.34640001</v>
      </c>
      <c r="G454" s="385" t="s">
        <v>836</v>
      </c>
      <c r="H454" s="37" t="s">
        <v>5445</v>
      </c>
      <c r="I454" s="385" t="s">
        <v>541</v>
      </c>
      <c r="J454" s="385" t="s">
        <v>603</v>
      </c>
    </row>
    <row r="455" spans="1:10" ht="12.75">
      <c r="A455" s="177">
        <v>451</v>
      </c>
      <c r="B455" s="385" t="s">
        <v>6080</v>
      </c>
      <c r="C455" s="385" t="s">
        <v>6081</v>
      </c>
      <c r="D455" s="385" t="s">
        <v>746</v>
      </c>
      <c r="E455" s="386">
        <v>102966896</v>
      </c>
      <c r="F455" s="386">
        <f t="shared" si="7"/>
        <v>69209199.1464</v>
      </c>
      <c r="G455" s="37" t="s">
        <v>234</v>
      </c>
      <c r="H455" s="37" t="s">
        <v>5445</v>
      </c>
      <c r="I455" s="385" t="s">
        <v>884</v>
      </c>
      <c r="J455" s="385" t="s">
        <v>1944</v>
      </c>
    </row>
    <row r="456" spans="1:10" ht="12.75">
      <c r="A456" s="177">
        <v>452</v>
      </c>
      <c r="B456" s="385" t="s">
        <v>6082</v>
      </c>
      <c r="C456" s="385" t="s">
        <v>6083</v>
      </c>
      <c r="D456" s="385" t="s">
        <v>746</v>
      </c>
      <c r="E456" s="386">
        <v>98046496</v>
      </c>
      <c r="F456" s="386">
        <f t="shared" si="7"/>
        <v>65901952.286400005</v>
      </c>
      <c r="G456" s="385" t="s">
        <v>3940</v>
      </c>
      <c r="H456" s="385" t="s">
        <v>160</v>
      </c>
      <c r="I456" s="385" t="s">
        <v>612</v>
      </c>
      <c r="J456" s="385" t="s">
        <v>700</v>
      </c>
    </row>
    <row r="457" spans="1:10" ht="12.75">
      <c r="A457" s="177">
        <v>453</v>
      </c>
      <c r="B457" s="385" t="s">
        <v>6084</v>
      </c>
      <c r="C457" s="385" t="s">
        <v>6085</v>
      </c>
      <c r="D457" s="385" t="s">
        <v>746</v>
      </c>
      <c r="E457" s="386">
        <v>96419992</v>
      </c>
      <c r="F457" s="386">
        <f t="shared" si="7"/>
        <v>64808697.6228</v>
      </c>
      <c r="G457" s="385" t="s">
        <v>5383</v>
      </c>
      <c r="H457" s="387" t="s">
        <v>160</v>
      </c>
      <c r="I457" s="385" t="s">
        <v>612</v>
      </c>
      <c r="J457" s="385" t="s">
        <v>700</v>
      </c>
    </row>
    <row r="458" spans="1:10" ht="12.75">
      <c r="A458" s="177">
        <v>454</v>
      </c>
      <c r="B458" s="385" t="s">
        <v>6086</v>
      </c>
      <c r="C458" s="385" t="s">
        <v>6087</v>
      </c>
      <c r="D458" s="385" t="s">
        <v>605</v>
      </c>
      <c r="E458" s="386">
        <v>95029072</v>
      </c>
      <c r="F458" s="386">
        <f t="shared" si="7"/>
        <v>63873790.7448</v>
      </c>
      <c r="G458" s="385" t="s">
        <v>1108</v>
      </c>
      <c r="H458" s="385" t="s">
        <v>1201</v>
      </c>
      <c r="I458" s="385" t="s">
        <v>541</v>
      </c>
      <c r="J458" s="385" t="s">
        <v>542</v>
      </c>
    </row>
    <row r="459" spans="1:10" ht="12.75">
      <c r="A459" s="177">
        <v>455</v>
      </c>
      <c r="B459" s="385" t="s">
        <v>6088</v>
      </c>
      <c r="C459" s="385" t="s">
        <v>6089</v>
      </c>
      <c r="D459" s="385" t="s">
        <v>746</v>
      </c>
      <c r="E459" s="386">
        <v>94399440</v>
      </c>
      <c r="F459" s="386">
        <f t="shared" si="7"/>
        <v>63450583.596</v>
      </c>
      <c r="G459" s="385" t="s">
        <v>5914</v>
      </c>
      <c r="H459" s="385" t="s">
        <v>1201</v>
      </c>
      <c r="I459" s="385" t="s">
        <v>884</v>
      </c>
      <c r="J459" s="385" t="s">
        <v>1948</v>
      </c>
    </row>
    <row r="460" spans="1:10" ht="12.75">
      <c r="A460" s="177">
        <v>456</v>
      </c>
      <c r="B460" s="385" t="s">
        <v>6090</v>
      </c>
      <c r="C460" s="385" t="s">
        <v>6091</v>
      </c>
      <c r="D460" s="385" t="s">
        <v>746</v>
      </c>
      <c r="E460" s="386">
        <v>92061352</v>
      </c>
      <c r="F460" s="386">
        <f t="shared" si="7"/>
        <v>61879037.746800005</v>
      </c>
      <c r="G460" s="385" t="s">
        <v>3940</v>
      </c>
      <c r="H460" s="385" t="s">
        <v>1201</v>
      </c>
      <c r="I460" s="385" t="s">
        <v>612</v>
      </c>
      <c r="J460" s="385" t="s">
        <v>700</v>
      </c>
    </row>
    <row r="461" spans="1:10" ht="12.75">
      <c r="A461" s="177">
        <v>457</v>
      </c>
      <c r="B461" s="385" t="s">
        <v>6092</v>
      </c>
      <c r="C461" s="385" t="s">
        <v>6093</v>
      </c>
      <c r="D461" s="385" t="s">
        <v>746</v>
      </c>
      <c r="E461" s="386">
        <v>89290088</v>
      </c>
      <c r="F461" s="386">
        <f t="shared" si="7"/>
        <v>60016332.6492</v>
      </c>
      <c r="G461" s="385" t="s">
        <v>1108</v>
      </c>
      <c r="H461" s="385" t="s">
        <v>234</v>
      </c>
      <c r="I461" s="385" t="s">
        <v>541</v>
      </c>
      <c r="J461" s="385" t="s">
        <v>542</v>
      </c>
    </row>
    <row r="462" spans="1:10" ht="12.75">
      <c r="A462" s="177">
        <v>458</v>
      </c>
      <c r="B462" s="385" t="s">
        <v>6094</v>
      </c>
      <c r="C462" s="385" t="s">
        <v>6095</v>
      </c>
      <c r="D462" s="385" t="s">
        <v>746</v>
      </c>
      <c r="E462" s="386">
        <v>83183232</v>
      </c>
      <c r="F462" s="386">
        <f t="shared" si="7"/>
        <v>55911609.3888</v>
      </c>
      <c r="G462" s="37" t="s">
        <v>234</v>
      </c>
      <c r="H462" s="37" t="s">
        <v>5445</v>
      </c>
      <c r="I462" s="385" t="s">
        <v>541</v>
      </c>
      <c r="J462" s="385" t="s">
        <v>707</v>
      </c>
    </row>
    <row r="463" spans="1:10" ht="12.75">
      <c r="A463" s="177">
        <v>459</v>
      </c>
      <c r="B463" s="385" t="s">
        <v>6096</v>
      </c>
      <c r="C463" s="385" t="s">
        <v>6097</v>
      </c>
      <c r="D463" s="385" t="s">
        <v>721</v>
      </c>
      <c r="E463" s="386">
        <v>74156248</v>
      </c>
      <c r="F463" s="386">
        <f t="shared" si="7"/>
        <v>49844122.093200006</v>
      </c>
      <c r="G463" s="385" t="s">
        <v>1108</v>
      </c>
      <c r="H463" s="385" t="s">
        <v>1201</v>
      </c>
      <c r="I463" s="385" t="s">
        <v>537</v>
      </c>
      <c r="J463" s="385" t="s">
        <v>538</v>
      </c>
    </row>
    <row r="464" spans="1:10" ht="12.75">
      <c r="A464" s="177">
        <v>460</v>
      </c>
      <c r="B464" s="385" t="s">
        <v>6098</v>
      </c>
      <c r="C464" s="385" t="s">
        <v>6099</v>
      </c>
      <c r="D464" s="385" t="s">
        <v>746</v>
      </c>
      <c r="E464" s="386">
        <v>73569472</v>
      </c>
      <c r="F464" s="386">
        <f t="shared" si="7"/>
        <v>49449720.6048</v>
      </c>
      <c r="G464" s="385" t="s">
        <v>5351</v>
      </c>
      <c r="H464" s="385" t="s">
        <v>160</v>
      </c>
      <c r="I464" s="385" t="s">
        <v>884</v>
      </c>
      <c r="J464" s="385" t="s">
        <v>1948</v>
      </c>
    </row>
    <row r="465" spans="1:10" ht="12.75">
      <c r="A465" s="177">
        <v>461</v>
      </c>
      <c r="B465" s="385" t="s">
        <v>6100</v>
      </c>
      <c r="C465" s="385" t="s">
        <v>6101</v>
      </c>
      <c r="D465" s="385" t="s">
        <v>746</v>
      </c>
      <c r="E465" s="386">
        <v>72990232</v>
      </c>
      <c r="F465" s="386">
        <f t="shared" si="7"/>
        <v>49060384.4388</v>
      </c>
      <c r="G465" s="385" t="s">
        <v>5351</v>
      </c>
      <c r="H465" s="385" t="s">
        <v>1201</v>
      </c>
      <c r="I465" s="385" t="s">
        <v>612</v>
      </c>
      <c r="J465" s="385" t="s">
        <v>700</v>
      </c>
    </row>
    <row r="466" spans="1:10" ht="12.75">
      <c r="A466" s="177">
        <v>462</v>
      </c>
      <c r="B466" s="385" t="s">
        <v>6102</v>
      </c>
      <c r="C466" s="385" t="s">
        <v>6103</v>
      </c>
      <c r="D466" s="385" t="s">
        <v>746</v>
      </c>
      <c r="E466" s="386">
        <v>72074112</v>
      </c>
      <c r="F466" s="386">
        <f t="shared" si="7"/>
        <v>48444614.3808</v>
      </c>
      <c r="G466" s="385" t="s">
        <v>1108</v>
      </c>
      <c r="H466" s="385" t="s">
        <v>160</v>
      </c>
      <c r="I466" s="385" t="s">
        <v>884</v>
      </c>
      <c r="J466" s="385" t="s">
        <v>1948</v>
      </c>
    </row>
    <row r="467" spans="1:10" ht="12.75">
      <c r="A467" s="177">
        <v>463</v>
      </c>
      <c r="B467" s="385" t="s">
        <v>6104</v>
      </c>
      <c r="C467" s="385" t="s">
        <v>6105</v>
      </c>
      <c r="D467" s="385" t="s">
        <v>746</v>
      </c>
      <c r="E467" s="386">
        <v>66773592</v>
      </c>
      <c r="F467" s="386">
        <f t="shared" si="7"/>
        <v>44881869.8628</v>
      </c>
      <c r="G467" s="385" t="s">
        <v>5351</v>
      </c>
      <c r="H467" s="385" t="s">
        <v>1201</v>
      </c>
      <c r="I467" s="385" t="s">
        <v>884</v>
      </c>
      <c r="J467" s="385" t="s">
        <v>1948</v>
      </c>
    </row>
    <row r="468" spans="1:10" ht="12.75">
      <c r="A468" s="177">
        <v>464</v>
      </c>
      <c r="B468" s="385" t="s">
        <v>6106</v>
      </c>
      <c r="C468" s="385" t="s">
        <v>6107</v>
      </c>
      <c r="D468" s="385" t="s">
        <v>746</v>
      </c>
      <c r="E468" s="386">
        <v>66567780</v>
      </c>
      <c r="F468" s="386">
        <f t="shared" si="7"/>
        <v>44743533.327</v>
      </c>
      <c r="G468" s="385" t="s">
        <v>6108</v>
      </c>
      <c r="H468" s="385" t="s">
        <v>160</v>
      </c>
      <c r="I468" s="385" t="s">
        <v>541</v>
      </c>
      <c r="J468" s="385" t="s">
        <v>498</v>
      </c>
    </row>
    <row r="469" spans="1:10" ht="12.75">
      <c r="A469" s="177">
        <v>465</v>
      </c>
      <c r="B469" s="385" t="s">
        <v>6109</v>
      </c>
      <c r="C469" s="385" t="s">
        <v>6110</v>
      </c>
      <c r="D469" s="385" t="s">
        <v>746</v>
      </c>
      <c r="E469" s="386">
        <v>66406760</v>
      </c>
      <c r="F469" s="386">
        <f t="shared" si="7"/>
        <v>44635303.734000005</v>
      </c>
      <c r="G469" s="385" t="s">
        <v>5914</v>
      </c>
      <c r="H469" s="385" t="s">
        <v>1201</v>
      </c>
      <c r="I469" s="385" t="s">
        <v>612</v>
      </c>
      <c r="J469" s="385" t="s">
        <v>700</v>
      </c>
    </row>
    <row r="470" spans="1:10" ht="12.75">
      <c r="A470" s="177">
        <v>466</v>
      </c>
      <c r="B470" s="385" t="s">
        <v>6111</v>
      </c>
      <c r="C470" s="385" t="s">
        <v>6112</v>
      </c>
      <c r="D470" s="385" t="s">
        <v>570</v>
      </c>
      <c r="E470" s="386">
        <v>64200000</v>
      </c>
      <c r="F470" s="386">
        <f t="shared" si="7"/>
        <v>43152030</v>
      </c>
      <c r="G470" s="385" t="s">
        <v>5914</v>
      </c>
      <c r="H470" s="385" t="s">
        <v>1201</v>
      </c>
      <c r="I470" s="385" t="s">
        <v>884</v>
      </c>
      <c r="J470" s="385" t="s">
        <v>1948</v>
      </c>
    </row>
    <row r="471" spans="1:10" ht="12.75">
      <c r="A471" s="177">
        <v>467</v>
      </c>
      <c r="B471" s="385" t="s">
        <v>6113</v>
      </c>
      <c r="C471" s="385" t="s">
        <v>6114</v>
      </c>
      <c r="D471" s="385" t="s">
        <v>746</v>
      </c>
      <c r="E471" s="386">
        <v>62448488</v>
      </c>
      <c r="F471" s="386">
        <f t="shared" si="7"/>
        <v>41974751.2092</v>
      </c>
      <c r="G471" s="385" t="s">
        <v>6108</v>
      </c>
      <c r="H471" s="385" t="s">
        <v>1201</v>
      </c>
      <c r="I471" s="385" t="s">
        <v>612</v>
      </c>
      <c r="J471" s="385" t="s">
        <v>700</v>
      </c>
    </row>
    <row r="472" spans="1:10" ht="12.75">
      <c r="A472" s="177">
        <v>468</v>
      </c>
      <c r="B472" s="385" t="s">
        <v>6115</v>
      </c>
      <c r="C472" s="385" t="s">
        <v>6116</v>
      </c>
      <c r="D472" s="385" t="s">
        <v>746</v>
      </c>
      <c r="E472" s="386">
        <v>60626728</v>
      </c>
      <c r="F472" s="386">
        <f t="shared" si="7"/>
        <v>40750255.225200005</v>
      </c>
      <c r="G472" s="385" t="s">
        <v>1108</v>
      </c>
      <c r="H472" s="387" t="s">
        <v>1201</v>
      </c>
      <c r="I472" s="385" t="s">
        <v>612</v>
      </c>
      <c r="J472" s="385" t="s">
        <v>700</v>
      </c>
    </row>
    <row r="473" spans="1:10" ht="12.75">
      <c r="A473" s="177">
        <v>469</v>
      </c>
      <c r="B473" s="385" t="s">
        <v>6117</v>
      </c>
      <c r="C473" s="385" t="s">
        <v>6118</v>
      </c>
      <c r="D473" s="385" t="s">
        <v>746</v>
      </c>
      <c r="E473" s="386">
        <v>58038780</v>
      </c>
      <c r="F473" s="386">
        <f t="shared" si="7"/>
        <v>39010765.977</v>
      </c>
      <c r="G473" s="385" t="s">
        <v>1108</v>
      </c>
      <c r="H473" s="385" t="s">
        <v>1201</v>
      </c>
      <c r="I473" s="385" t="s">
        <v>541</v>
      </c>
      <c r="J473" s="385" t="s">
        <v>542</v>
      </c>
    </row>
    <row r="474" spans="1:10" ht="12.75">
      <c r="A474" s="177">
        <v>470</v>
      </c>
      <c r="B474" s="385" t="s">
        <v>6119</v>
      </c>
      <c r="C474" s="385" t="s">
        <v>6120</v>
      </c>
      <c r="D474" s="385" t="s">
        <v>746</v>
      </c>
      <c r="E474" s="386">
        <v>57649800</v>
      </c>
      <c r="F474" s="386">
        <f t="shared" si="7"/>
        <v>38749313.07</v>
      </c>
      <c r="G474" s="385" t="s">
        <v>5914</v>
      </c>
      <c r="H474" s="385" t="s">
        <v>160</v>
      </c>
      <c r="I474" s="385" t="s">
        <v>612</v>
      </c>
      <c r="J474" s="385" t="s">
        <v>700</v>
      </c>
    </row>
    <row r="475" spans="1:10" ht="12.75">
      <c r="A475" s="177">
        <v>471</v>
      </c>
      <c r="B475" s="385" t="s">
        <v>6121</v>
      </c>
      <c r="C475" s="385" t="s">
        <v>6122</v>
      </c>
      <c r="D475" s="385" t="s">
        <v>746</v>
      </c>
      <c r="E475" s="386">
        <v>56698540</v>
      </c>
      <c r="F475" s="386">
        <f t="shared" si="7"/>
        <v>38109923.661</v>
      </c>
      <c r="G475" s="385" t="s">
        <v>120</v>
      </c>
      <c r="H475" s="385" t="s">
        <v>160</v>
      </c>
      <c r="I475" s="385" t="s">
        <v>612</v>
      </c>
      <c r="J475" s="385" t="s">
        <v>700</v>
      </c>
    </row>
    <row r="476" spans="1:10" ht="12.75">
      <c r="A476" s="177">
        <v>472</v>
      </c>
      <c r="B476" s="385" t="s">
        <v>6123</v>
      </c>
      <c r="C476" s="385" t="s">
        <v>6124</v>
      </c>
      <c r="D476" s="385" t="s">
        <v>746</v>
      </c>
      <c r="E476" s="386">
        <v>53624060</v>
      </c>
      <c r="F476" s="386">
        <f t="shared" si="7"/>
        <v>36043411.929</v>
      </c>
      <c r="G476" s="385" t="s">
        <v>1108</v>
      </c>
      <c r="H476" s="385" t="s">
        <v>1201</v>
      </c>
      <c r="I476" s="385" t="s">
        <v>612</v>
      </c>
      <c r="J476" s="385" t="s">
        <v>700</v>
      </c>
    </row>
    <row r="477" spans="1:10" ht="12.75">
      <c r="A477" s="177">
        <v>473</v>
      </c>
      <c r="B477" s="385" t="s">
        <v>6125</v>
      </c>
      <c r="C477" s="385" t="s">
        <v>6126</v>
      </c>
      <c r="D477" s="385" t="s">
        <v>746</v>
      </c>
      <c r="E477" s="386">
        <v>53332900</v>
      </c>
      <c r="F477" s="386">
        <f t="shared" si="7"/>
        <v>35847708.735</v>
      </c>
      <c r="G477" s="385" t="s">
        <v>1108</v>
      </c>
      <c r="H477" s="385" t="s">
        <v>160</v>
      </c>
      <c r="I477" s="385" t="s">
        <v>612</v>
      </c>
      <c r="J477" s="385" t="s">
        <v>700</v>
      </c>
    </row>
    <row r="478" spans="1:10" ht="12.75">
      <c r="A478" s="177">
        <v>474</v>
      </c>
      <c r="B478" s="385" t="s">
        <v>6127</v>
      </c>
      <c r="C478" s="385" t="s">
        <v>6128</v>
      </c>
      <c r="D478" s="385" t="s">
        <v>746</v>
      </c>
      <c r="E478" s="386">
        <v>52046920</v>
      </c>
      <c r="F478" s="386">
        <f t="shared" si="7"/>
        <v>34983337.278000005</v>
      </c>
      <c r="G478" s="385" t="s">
        <v>1108</v>
      </c>
      <c r="H478" s="385" t="s">
        <v>160</v>
      </c>
      <c r="I478" s="385" t="s">
        <v>612</v>
      </c>
      <c r="J478" s="385" t="s">
        <v>700</v>
      </c>
    </row>
    <row r="479" spans="1:10" ht="12.75">
      <c r="A479" s="177">
        <v>475</v>
      </c>
      <c r="B479" s="385" t="s">
        <v>6129</v>
      </c>
      <c r="C479" s="385" t="s">
        <v>6130</v>
      </c>
      <c r="D479" s="385" t="s">
        <v>605</v>
      </c>
      <c r="E479" s="386">
        <v>49250392</v>
      </c>
      <c r="F479" s="386">
        <f t="shared" si="7"/>
        <v>33103650.9828</v>
      </c>
      <c r="G479" s="37" t="s">
        <v>234</v>
      </c>
      <c r="H479" s="37" t="s">
        <v>5445</v>
      </c>
      <c r="I479" s="385" t="s">
        <v>541</v>
      </c>
      <c r="J479" s="385" t="s">
        <v>603</v>
      </c>
    </row>
    <row r="480" spans="1:10" ht="12.75">
      <c r="A480" s="177">
        <v>476</v>
      </c>
      <c r="B480" s="385" t="s">
        <v>6131</v>
      </c>
      <c r="C480" s="385" t="s">
        <v>6132</v>
      </c>
      <c r="D480" s="385" t="s">
        <v>746</v>
      </c>
      <c r="E480" s="386">
        <v>48380600</v>
      </c>
      <c r="F480" s="386">
        <f t="shared" si="7"/>
        <v>32519020.290000003</v>
      </c>
      <c r="G480" s="385" t="s">
        <v>5914</v>
      </c>
      <c r="H480" s="385" t="s">
        <v>1201</v>
      </c>
      <c r="I480" s="385" t="s">
        <v>541</v>
      </c>
      <c r="J480" s="385" t="s">
        <v>498</v>
      </c>
    </row>
    <row r="481" spans="1:10" ht="12.75">
      <c r="A481" s="177">
        <v>477</v>
      </c>
      <c r="B481" s="385" t="s">
        <v>6133</v>
      </c>
      <c r="C481" s="385" t="s">
        <v>6134</v>
      </c>
      <c r="D481" s="385" t="s">
        <v>746</v>
      </c>
      <c r="E481" s="386">
        <v>47740160</v>
      </c>
      <c r="F481" s="386">
        <f t="shared" si="7"/>
        <v>32088548.544</v>
      </c>
      <c r="G481" s="385" t="s">
        <v>5351</v>
      </c>
      <c r="H481" s="385" t="s">
        <v>1201</v>
      </c>
      <c r="I481" s="385" t="s">
        <v>612</v>
      </c>
      <c r="J481" s="385" t="s">
        <v>700</v>
      </c>
    </row>
    <row r="482" spans="1:10" ht="12.75">
      <c r="A482" s="177">
        <v>478</v>
      </c>
      <c r="B482" s="385" t="s">
        <v>6135</v>
      </c>
      <c r="C482" s="385" t="s">
        <v>6136</v>
      </c>
      <c r="D482" s="385" t="s">
        <v>746</v>
      </c>
      <c r="E482" s="386">
        <v>47160000</v>
      </c>
      <c r="F482" s="386">
        <f t="shared" si="7"/>
        <v>31698594</v>
      </c>
      <c r="G482" s="385" t="s">
        <v>1108</v>
      </c>
      <c r="H482" s="37" t="s">
        <v>160</v>
      </c>
      <c r="I482" s="385" t="s">
        <v>537</v>
      </c>
      <c r="J482" s="385" t="s">
        <v>538</v>
      </c>
    </row>
    <row r="483" spans="1:10" ht="12.75">
      <c r="A483" s="177">
        <v>479</v>
      </c>
      <c r="B483" s="385" t="s">
        <v>5946</v>
      </c>
      <c r="C483" s="385" t="s">
        <v>5947</v>
      </c>
      <c r="D483" s="385" t="s">
        <v>746</v>
      </c>
      <c r="E483" s="386">
        <v>46089552</v>
      </c>
      <c r="F483" s="386">
        <f t="shared" si="7"/>
        <v>30979092.3768</v>
      </c>
      <c r="G483" s="385" t="s">
        <v>1108</v>
      </c>
      <c r="H483" s="385" t="s">
        <v>160</v>
      </c>
      <c r="I483" s="385" t="s">
        <v>612</v>
      </c>
      <c r="J483" s="385" t="s">
        <v>700</v>
      </c>
    </row>
    <row r="484" spans="1:10" ht="12.75">
      <c r="A484" s="177">
        <v>480</v>
      </c>
      <c r="B484" s="385" t="s">
        <v>5948</v>
      </c>
      <c r="C484" s="385" t="s">
        <v>5949</v>
      </c>
      <c r="D484" s="385" t="s">
        <v>746</v>
      </c>
      <c r="E484" s="386">
        <v>45447808</v>
      </c>
      <c r="F484" s="386">
        <f t="shared" si="7"/>
        <v>30547744.1472</v>
      </c>
      <c r="G484" s="385" t="s">
        <v>5914</v>
      </c>
      <c r="H484" s="385" t="s">
        <v>160</v>
      </c>
      <c r="I484" s="385" t="s">
        <v>884</v>
      </c>
      <c r="J484" s="385" t="s">
        <v>1944</v>
      </c>
    </row>
    <row r="485" spans="1:10" ht="12.75">
      <c r="A485" s="177">
        <v>481</v>
      </c>
      <c r="B485" s="385" t="s">
        <v>5950</v>
      </c>
      <c r="C485" s="385" t="s">
        <v>5951</v>
      </c>
      <c r="D485" s="385" t="s">
        <v>746</v>
      </c>
      <c r="E485" s="386">
        <v>43479940</v>
      </c>
      <c r="F485" s="386">
        <f t="shared" si="7"/>
        <v>29225041.671</v>
      </c>
      <c r="G485" s="385" t="s">
        <v>1108</v>
      </c>
      <c r="H485" s="385" t="s">
        <v>1201</v>
      </c>
      <c r="I485" s="385" t="s">
        <v>612</v>
      </c>
      <c r="J485" s="385" t="s">
        <v>700</v>
      </c>
    </row>
    <row r="486" spans="1:10" ht="12.75">
      <c r="A486" s="177">
        <v>482</v>
      </c>
      <c r="B486" s="385" t="s">
        <v>5952</v>
      </c>
      <c r="C486" s="385" t="s">
        <v>5953</v>
      </c>
      <c r="D486" s="385" t="s">
        <v>746</v>
      </c>
      <c r="E486" s="386">
        <v>42614672</v>
      </c>
      <c r="F486" s="386">
        <f t="shared" si="7"/>
        <v>28643451.7848</v>
      </c>
      <c r="G486" s="385" t="s">
        <v>1108</v>
      </c>
      <c r="H486" s="385" t="s">
        <v>160</v>
      </c>
      <c r="I486" s="385" t="s">
        <v>612</v>
      </c>
      <c r="J486" s="385" t="s">
        <v>700</v>
      </c>
    </row>
    <row r="487" spans="1:10" ht="12.75">
      <c r="A487" s="177">
        <v>483</v>
      </c>
      <c r="B487" s="385" t="s">
        <v>5954</v>
      </c>
      <c r="C487" s="385" t="s">
        <v>5955</v>
      </c>
      <c r="D487" s="385" t="s">
        <v>746</v>
      </c>
      <c r="E487" s="386">
        <v>39179072</v>
      </c>
      <c r="F487" s="386">
        <f t="shared" si="7"/>
        <v>26334213.2448</v>
      </c>
      <c r="G487" s="385" t="s">
        <v>1108</v>
      </c>
      <c r="H487" s="37" t="s">
        <v>160</v>
      </c>
      <c r="I487" s="385" t="s">
        <v>537</v>
      </c>
      <c r="J487" s="385" t="s">
        <v>538</v>
      </c>
    </row>
    <row r="488" spans="1:10" ht="12.75">
      <c r="A488" s="177">
        <v>484</v>
      </c>
      <c r="B488" s="385" t="s">
        <v>5956</v>
      </c>
      <c r="C488" s="385" t="s">
        <v>5957</v>
      </c>
      <c r="D488" s="385" t="s">
        <v>746</v>
      </c>
      <c r="E488" s="386">
        <v>38460000</v>
      </c>
      <c r="F488" s="386">
        <f t="shared" si="7"/>
        <v>25850889</v>
      </c>
      <c r="G488" s="385" t="s">
        <v>5351</v>
      </c>
      <c r="H488" s="385" t="s">
        <v>1201</v>
      </c>
      <c r="I488" s="385" t="s">
        <v>612</v>
      </c>
      <c r="J488" s="385" t="s">
        <v>700</v>
      </c>
    </row>
    <row r="489" spans="1:10" ht="12.75">
      <c r="A489" s="177">
        <v>485</v>
      </c>
      <c r="B489" s="385" t="s">
        <v>5958</v>
      </c>
      <c r="C489" s="385" t="s">
        <v>5959</v>
      </c>
      <c r="D489" s="385" t="s">
        <v>746</v>
      </c>
      <c r="E489" s="386">
        <v>36465920</v>
      </c>
      <c r="F489" s="386">
        <f t="shared" si="7"/>
        <v>24510568.128000002</v>
      </c>
      <c r="G489" s="385" t="s">
        <v>1108</v>
      </c>
      <c r="H489" s="385" t="s">
        <v>160</v>
      </c>
      <c r="I489" s="385" t="s">
        <v>541</v>
      </c>
      <c r="J489" s="385" t="s">
        <v>542</v>
      </c>
    </row>
    <row r="490" spans="1:10" ht="12.75">
      <c r="A490" s="177">
        <v>486</v>
      </c>
      <c r="B490" s="385" t="s">
        <v>5960</v>
      </c>
      <c r="C490" s="385" t="s">
        <v>5961</v>
      </c>
      <c r="D490" s="385" t="s">
        <v>746</v>
      </c>
      <c r="E490" s="386">
        <v>31233020</v>
      </c>
      <c r="F490" s="386">
        <f t="shared" si="7"/>
        <v>20993274.393</v>
      </c>
      <c r="G490" s="385" t="s">
        <v>5914</v>
      </c>
      <c r="H490" s="385" t="s">
        <v>160</v>
      </c>
      <c r="I490" s="385" t="s">
        <v>612</v>
      </c>
      <c r="J490" s="385" t="s">
        <v>700</v>
      </c>
    </row>
    <row r="491" spans="1:10" ht="12.75">
      <c r="A491" s="177">
        <v>487</v>
      </c>
      <c r="B491" s="385" t="s">
        <v>5962</v>
      </c>
      <c r="C491" s="385" t="s">
        <v>5963</v>
      </c>
      <c r="D491" s="385" t="s">
        <v>746</v>
      </c>
      <c r="E491" s="386">
        <v>30980640</v>
      </c>
      <c r="F491" s="386">
        <f t="shared" si="7"/>
        <v>20823637.176</v>
      </c>
      <c r="G491" s="385" t="s">
        <v>1108</v>
      </c>
      <c r="H491" s="385" t="s">
        <v>160</v>
      </c>
      <c r="I491" s="385" t="s">
        <v>612</v>
      </c>
      <c r="J491" s="385" t="s">
        <v>700</v>
      </c>
    </row>
    <row r="492" spans="1:10" ht="12.75">
      <c r="A492" s="177">
        <v>488</v>
      </c>
      <c r="B492" s="385" t="s">
        <v>5964</v>
      </c>
      <c r="C492" s="385" t="s">
        <v>5965</v>
      </c>
      <c r="D492" s="385" t="s">
        <v>746</v>
      </c>
      <c r="E492" s="386">
        <v>29258440</v>
      </c>
      <c r="F492" s="386">
        <f aca="true" t="shared" si="8" ref="F492:F502">E492*0.67215</f>
        <v>19666060.446000002</v>
      </c>
      <c r="G492" s="385" t="s">
        <v>1108</v>
      </c>
      <c r="H492" s="385" t="s">
        <v>160</v>
      </c>
      <c r="I492" s="385" t="s">
        <v>612</v>
      </c>
      <c r="J492" s="385" t="s">
        <v>700</v>
      </c>
    </row>
    <row r="493" spans="1:10" ht="12.75">
      <c r="A493" s="177">
        <v>489</v>
      </c>
      <c r="B493" s="385" t="s">
        <v>5966</v>
      </c>
      <c r="C493" s="385" t="s">
        <v>5967</v>
      </c>
      <c r="D493" s="385" t="s">
        <v>746</v>
      </c>
      <c r="E493" s="386">
        <v>28362750</v>
      </c>
      <c r="F493" s="386">
        <f t="shared" si="8"/>
        <v>19064022.4125</v>
      </c>
      <c r="G493" s="385" t="s">
        <v>5351</v>
      </c>
      <c r="H493" s="385" t="s">
        <v>160</v>
      </c>
      <c r="I493" s="385" t="s">
        <v>612</v>
      </c>
      <c r="J493" s="385" t="s">
        <v>700</v>
      </c>
    </row>
    <row r="494" spans="1:10" ht="12.75">
      <c r="A494" s="177">
        <v>490</v>
      </c>
      <c r="B494" s="385" t="s">
        <v>5968</v>
      </c>
      <c r="C494" s="385" t="s">
        <v>5969</v>
      </c>
      <c r="D494" s="385" t="s">
        <v>746</v>
      </c>
      <c r="E494" s="386">
        <v>28159920</v>
      </c>
      <c r="F494" s="386">
        <f t="shared" si="8"/>
        <v>18927690.228</v>
      </c>
      <c r="G494" s="385" t="s">
        <v>1108</v>
      </c>
      <c r="H494" s="385" t="s">
        <v>1201</v>
      </c>
      <c r="I494" s="385" t="s">
        <v>612</v>
      </c>
      <c r="J494" s="385" t="s">
        <v>700</v>
      </c>
    </row>
    <row r="495" spans="1:10" ht="12.75">
      <c r="A495" s="177">
        <v>491</v>
      </c>
      <c r="B495" s="385" t="s">
        <v>5970</v>
      </c>
      <c r="C495" s="385" t="s">
        <v>5971</v>
      </c>
      <c r="D495" s="385" t="s">
        <v>746</v>
      </c>
      <c r="E495" s="386">
        <v>27020110</v>
      </c>
      <c r="F495" s="386">
        <f t="shared" si="8"/>
        <v>18161566.9365</v>
      </c>
      <c r="G495" s="385" t="s">
        <v>1108</v>
      </c>
      <c r="H495" s="385" t="s">
        <v>160</v>
      </c>
      <c r="I495" s="385" t="s">
        <v>612</v>
      </c>
      <c r="J495" s="385" t="s">
        <v>700</v>
      </c>
    </row>
    <row r="496" spans="1:10" ht="12.75">
      <c r="A496" s="177">
        <v>492</v>
      </c>
      <c r="B496" s="385" t="s">
        <v>5972</v>
      </c>
      <c r="C496" s="385" t="s">
        <v>2297</v>
      </c>
      <c r="D496" s="385" t="s">
        <v>746</v>
      </c>
      <c r="E496" s="386">
        <v>26343150</v>
      </c>
      <c r="F496" s="386">
        <f t="shared" si="8"/>
        <v>17706548.2725</v>
      </c>
      <c r="G496" s="385" t="s">
        <v>1108</v>
      </c>
      <c r="H496" s="385" t="s">
        <v>160</v>
      </c>
      <c r="I496" s="385" t="s">
        <v>612</v>
      </c>
      <c r="J496" s="385" t="s">
        <v>700</v>
      </c>
    </row>
    <row r="497" spans="1:10" ht="12.75">
      <c r="A497" s="177">
        <v>493</v>
      </c>
      <c r="B497" s="385" t="s">
        <v>5973</v>
      </c>
      <c r="C497" s="385" t="s">
        <v>5974</v>
      </c>
      <c r="D497" s="385" t="s">
        <v>746</v>
      </c>
      <c r="E497" s="386">
        <v>24491660</v>
      </c>
      <c r="F497" s="386">
        <f t="shared" si="8"/>
        <v>16462069.269000001</v>
      </c>
      <c r="G497" s="385" t="s">
        <v>1108</v>
      </c>
      <c r="H497" s="385" t="s">
        <v>160</v>
      </c>
      <c r="I497" s="385" t="s">
        <v>612</v>
      </c>
      <c r="J497" s="385" t="s">
        <v>700</v>
      </c>
    </row>
    <row r="498" spans="1:10" ht="12.75">
      <c r="A498" s="177">
        <v>494</v>
      </c>
      <c r="B498" s="385" t="s">
        <v>5975</v>
      </c>
      <c r="C498" s="385" t="s">
        <v>5976</v>
      </c>
      <c r="D498" s="385" t="s">
        <v>746</v>
      </c>
      <c r="E498" s="386">
        <v>22539610</v>
      </c>
      <c r="F498" s="386">
        <f t="shared" si="8"/>
        <v>15149998.8615</v>
      </c>
      <c r="G498" s="385" t="s">
        <v>1108</v>
      </c>
      <c r="H498" s="385" t="s">
        <v>1201</v>
      </c>
      <c r="I498" s="385" t="s">
        <v>612</v>
      </c>
      <c r="J498" s="385" t="s">
        <v>700</v>
      </c>
    </row>
    <row r="499" spans="1:10" ht="12.75">
      <c r="A499" s="177">
        <v>495</v>
      </c>
      <c r="B499" s="385" t="s">
        <v>5977</v>
      </c>
      <c r="C499" s="385" t="s">
        <v>5978</v>
      </c>
      <c r="D499" s="385" t="s">
        <v>746</v>
      </c>
      <c r="E499" s="386">
        <v>20124000</v>
      </c>
      <c r="F499" s="386">
        <f t="shared" si="8"/>
        <v>13526346.6</v>
      </c>
      <c r="G499" s="385" t="s">
        <v>3940</v>
      </c>
      <c r="H499" s="385" t="s">
        <v>1201</v>
      </c>
      <c r="I499" s="385" t="s">
        <v>612</v>
      </c>
      <c r="J499" s="385" t="s">
        <v>700</v>
      </c>
    </row>
    <row r="500" spans="1:10" ht="12.75">
      <c r="A500" s="177">
        <v>496</v>
      </c>
      <c r="B500" s="385" t="s">
        <v>5979</v>
      </c>
      <c r="C500" s="385" t="s">
        <v>5980</v>
      </c>
      <c r="D500" s="385" t="s">
        <v>746</v>
      </c>
      <c r="E500" s="386">
        <v>14695090</v>
      </c>
      <c r="F500" s="386">
        <f t="shared" si="8"/>
        <v>9877304.7435</v>
      </c>
      <c r="G500" s="385" t="s">
        <v>5351</v>
      </c>
      <c r="H500" s="385" t="s">
        <v>160</v>
      </c>
      <c r="I500" s="385" t="s">
        <v>612</v>
      </c>
      <c r="J500" s="385" t="s">
        <v>700</v>
      </c>
    </row>
    <row r="501" spans="1:10" ht="12.75">
      <c r="A501" s="177">
        <v>497</v>
      </c>
      <c r="B501" s="385" t="s">
        <v>5981</v>
      </c>
      <c r="C501" s="385" t="s">
        <v>5982</v>
      </c>
      <c r="D501" s="385" t="s">
        <v>721</v>
      </c>
      <c r="E501" s="386">
        <v>12448200</v>
      </c>
      <c r="F501" s="386">
        <f t="shared" si="8"/>
        <v>8367057.63</v>
      </c>
      <c r="G501" s="385" t="s">
        <v>5351</v>
      </c>
      <c r="H501" s="385" t="s">
        <v>1201</v>
      </c>
      <c r="I501" s="385" t="s">
        <v>537</v>
      </c>
      <c r="J501" s="385" t="s">
        <v>538</v>
      </c>
    </row>
    <row r="502" spans="1:10" ht="12.75">
      <c r="A502" s="177">
        <v>498</v>
      </c>
      <c r="B502" s="385" t="s">
        <v>5983</v>
      </c>
      <c r="C502" s="385" t="s">
        <v>5984</v>
      </c>
      <c r="D502" s="385" t="s">
        <v>746</v>
      </c>
      <c r="E502" s="386">
        <v>10583870</v>
      </c>
      <c r="F502" s="386">
        <f t="shared" si="8"/>
        <v>7113948.2205</v>
      </c>
      <c r="G502" s="385" t="s">
        <v>1108</v>
      </c>
      <c r="H502" s="385" t="s">
        <v>234</v>
      </c>
      <c r="I502" s="385" t="s">
        <v>537</v>
      </c>
      <c r="J502" s="385" t="s">
        <v>538</v>
      </c>
    </row>
    <row r="503" spans="1:10" ht="12.75">
      <c r="A503" s="177">
        <v>499</v>
      </c>
      <c r="B503" s="385" t="s">
        <v>5985</v>
      </c>
      <c r="C503" s="385" t="s">
        <v>5986</v>
      </c>
      <c r="D503" s="385" t="s">
        <v>605</v>
      </c>
      <c r="E503" s="388" t="s">
        <v>311</v>
      </c>
      <c r="F503" s="389" t="s">
        <v>312</v>
      </c>
      <c r="G503" s="385" t="s">
        <v>1108</v>
      </c>
      <c r="H503" s="387" t="s">
        <v>160</v>
      </c>
      <c r="I503" s="385" t="s">
        <v>541</v>
      </c>
      <c r="J503" s="385" t="s">
        <v>542</v>
      </c>
    </row>
    <row r="504" spans="1:10" ht="12.75">
      <c r="A504" s="177">
        <v>500</v>
      </c>
      <c r="B504" s="385" t="s">
        <v>5987</v>
      </c>
      <c r="C504" s="385" t="s">
        <v>6051</v>
      </c>
      <c r="D504" s="385" t="s">
        <v>605</v>
      </c>
      <c r="E504" s="388" t="s">
        <v>311</v>
      </c>
      <c r="F504" s="389" t="s">
        <v>312</v>
      </c>
      <c r="G504" s="37" t="s">
        <v>234</v>
      </c>
      <c r="H504" s="37" t="s">
        <v>5445</v>
      </c>
      <c r="I504" s="385" t="s">
        <v>541</v>
      </c>
      <c r="J504" s="385" t="s">
        <v>542</v>
      </c>
    </row>
    <row r="505" spans="1:10" ht="12.75">
      <c r="A505" s="177">
        <v>501</v>
      </c>
      <c r="B505" s="385" t="s">
        <v>6052</v>
      </c>
      <c r="C505" s="385" t="s">
        <v>6053</v>
      </c>
      <c r="D505" s="385" t="s">
        <v>605</v>
      </c>
      <c r="E505" s="388" t="s">
        <v>311</v>
      </c>
      <c r="F505" s="389" t="s">
        <v>312</v>
      </c>
      <c r="G505" s="37" t="s">
        <v>234</v>
      </c>
      <c r="H505" s="37" t="s">
        <v>120</v>
      </c>
      <c r="I505" s="385" t="s">
        <v>612</v>
      </c>
      <c r="J505" s="385" t="s">
        <v>700</v>
      </c>
    </row>
    <row r="506" spans="1:10" ht="12.75">
      <c r="A506" s="177">
        <v>502</v>
      </c>
      <c r="B506" s="385" t="s">
        <v>6054</v>
      </c>
      <c r="C506" s="385" t="s">
        <v>6055</v>
      </c>
      <c r="D506" s="385" t="s">
        <v>605</v>
      </c>
      <c r="E506" s="388" t="s">
        <v>311</v>
      </c>
      <c r="F506" s="389" t="s">
        <v>312</v>
      </c>
      <c r="G506" s="385" t="s">
        <v>1108</v>
      </c>
      <c r="H506" s="385" t="s">
        <v>160</v>
      </c>
      <c r="I506" s="385" t="s">
        <v>541</v>
      </c>
      <c r="J506" s="385" t="s">
        <v>542</v>
      </c>
    </row>
    <row r="507" spans="1:10" ht="12.75">
      <c r="A507" s="177">
        <v>503</v>
      </c>
      <c r="B507" s="385" t="s">
        <v>6056</v>
      </c>
      <c r="C507" s="385" t="s">
        <v>6057</v>
      </c>
      <c r="D507" s="385" t="s">
        <v>605</v>
      </c>
      <c r="E507" s="388" t="s">
        <v>311</v>
      </c>
      <c r="F507" s="389" t="s">
        <v>312</v>
      </c>
      <c r="G507" s="37" t="s">
        <v>234</v>
      </c>
      <c r="H507" s="385" t="s">
        <v>5445</v>
      </c>
      <c r="I507" s="385" t="s">
        <v>541</v>
      </c>
      <c r="J507" s="385" t="s">
        <v>603</v>
      </c>
    </row>
    <row r="508" spans="1:10" ht="12.75">
      <c r="A508" s="177">
        <v>504</v>
      </c>
      <c r="B508" s="385" t="s">
        <v>6058</v>
      </c>
      <c r="C508" s="385" t="s">
        <v>6059</v>
      </c>
      <c r="D508" s="385" t="s">
        <v>605</v>
      </c>
      <c r="E508" s="388" t="s">
        <v>311</v>
      </c>
      <c r="F508" s="389" t="s">
        <v>312</v>
      </c>
      <c r="G508" s="37" t="s">
        <v>234</v>
      </c>
      <c r="H508" s="37" t="s">
        <v>5445</v>
      </c>
      <c r="I508" s="385" t="s">
        <v>612</v>
      </c>
      <c r="J508" s="385" t="s">
        <v>700</v>
      </c>
    </row>
    <row r="509" spans="1:10" ht="12.75">
      <c r="A509" s="177">
        <v>505</v>
      </c>
      <c r="B509" s="385" t="s">
        <v>6060</v>
      </c>
      <c r="C509" s="385" t="s">
        <v>6061</v>
      </c>
      <c r="D509" s="385" t="s">
        <v>605</v>
      </c>
      <c r="E509" s="388" t="s">
        <v>311</v>
      </c>
      <c r="F509" s="389" t="s">
        <v>312</v>
      </c>
      <c r="G509" s="385" t="s">
        <v>1108</v>
      </c>
      <c r="H509" s="385" t="s">
        <v>160</v>
      </c>
      <c r="I509" s="385" t="s">
        <v>541</v>
      </c>
      <c r="J509" s="385" t="s">
        <v>542</v>
      </c>
    </row>
    <row r="510" spans="1:10" ht="12.75">
      <c r="A510" s="177">
        <v>506</v>
      </c>
      <c r="B510" s="385" t="s">
        <v>6062</v>
      </c>
      <c r="C510" s="385" t="s">
        <v>6063</v>
      </c>
      <c r="D510" s="385" t="s">
        <v>605</v>
      </c>
      <c r="E510" s="388" t="s">
        <v>311</v>
      </c>
      <c r="F510" s="389" t="s">
        <v>312</v>
      </c>
      <c r="G510" s="385" t="s">
        <v>234</v>
      </c>
      <c r="H510" s="385" t="s">
        <v>1108</v>
      </c>
      <c r="I510" s="385" t="s">
        <v>541</v>
      </c>
      <c r="J510" s="385" t="s">
        <v>603</v>
      </c>
    </row>
    <row r="511" spans="1:10" ht="12.75">
      <c r="A511" s="177">
        <v>507</v>
      </c>
      <c r="B511" s="385" t="s">
        <v>6064</v>
      </c>
      <c r="C511" s="385" t="s">
        <v>6065</v>
      </c>
      <c r="D511" s="385" t="s">
        <v>605</v>
      </c>
      <c r="E511" s="388" t="s">
        <v>311</v>
      </c>
      <c r="F511" s="389" t="s">
        <v>312</v>
      </c>
      <c r="G511" s="385" t="s">
        <v>1108</v>
      </c>
      <c r="H511" s="385" t="s">
        <v>1201</v>
      </c>
      <c r="I511" s="385" t="s">
        <v>541</v>
      </c>
      <c r="J511" s="385" t="s">
        <v>542</v>
      </c>
    </row>
    <row r="512" spans="1:10" ht="12.75">
      <c r="A512" s="177">
        <v>508</v>
      </c>
      <c r="B512" s="385" t="s">
        <v>6066</v>
      </c>
      <c r="C512" s="385" t="s">
        <v>6067</v>
      </c>
      <c r="D512" s="385" t="s">
        <v>605</v>
      </c>
      <c r="E512" s="388" t="s">
        <v>311</v>
      </c>
      <c r="F512" s="389" t="s">
        <v>312</v>
      </c>
      <c r="G512" s="385" t="s">
        <v>1108</v>
      </c>
      <c r="H512" s="385" t="s">
        <v>1201</v>
      </c>
      <c r="I512" s="385" t="s">
        <v>541</v>
      </c>
      <c r="J512" s="385" t="s">
        <v>603</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94"/>
  <sheetViews>
    <sheetView zoomScale="90" zoomScaleNormal="90" zoomScalePageLayoutView="0" workbookViewId="0" topLeftCell="A55">
      <selection activeCell="G9" sqref="G9"/>
    </sheetView>
  </sheetViews>
  <sheetFormatPr defaultColWidth="10.75390625" defaultRowHeight="12.75"/>
  <cols>
    <col min="1" max="1" width="4.875" style="62" customWidth="1"/>
    <col min="2" max="2" width="21.00390625" style="62" customWidth="1"/>
    <col min="3" max="3" width="19.25390625" style="62" customWidth="1"/>
    <col min="4" max="6" width="10.75390625" style="62" customWidth="1"/>
    <col min="7" max="7" width="26.375" style="62" customWidth="1"/>
    <col min="8" max="8" width="21.75390625" style="62" customWidth="1"/>
    <col min="9" max="9" width="24.625" style="62" customWidth="1"/>
    <col min="10" max="16384" width="10.75390625" style="62" customWidth="1"/>
  </cols>
  <sheetData>
    <row r="1" spans="1:10" s="54" customFormat="1" ht="12.75">
      <c r="A1" s="51"/>
      <c r="B1" s="22" t="s">
        <v>673</v>
      </c>
      <c r="C1" s="21"/>
      <c r="D1" s="21"/>
      <c r="E1" s="488" t="s">
        <v>202</v>
      </c>
      <c r="F1" s="488"/>
      <c r="G1" s="488"/>
      <c r="H1" s="53">
        <f>SUM(E6:E91)*1000000</f>
        <v>1269863143598.398</v>
      </c>
      <c r="I1" s="21"/>
      <c r="J1" s="21"/>
    </row>
    <row r="2" spans="2:10" s="54" customFormat="1" ht="12.75">
      <c r="B2" s="21" t="s">
        <v>314</v>
      </c>
      <c r="C2" s="21"/>
      <c r="D2" s="21"/>
      <c r="E2" s="21"/>
      <c r="F2" s="21"/>
      <c r="G2" s="21"/>
      <c r="H2" s="41"/>
      <c r="I2" s="21"/>
      <c r="J2" s="21"/>
    </row>
    <row r="3" spans="2:10" s="54" customFormat="1" ht="12.75">
      <c r="B3" s="21" t="s">
        <v>21</v>
      </c>
      <c r="C3" s="21"/>
      <c r="D3" s="21"/>
      <c r="E3" s="118">
        <v>14</v>
      </c>
      <c r="F3" s="21" t="s">
        <v>92</v>
      </c>
      <c r="G3" s="21"/>
      <c r="H3" s="41"/>
      <c r="I3" s="21"/>
      <c r="J3" s="21"/>
    </row>
    <row r="4" spans="2:10" s="54" customFormat="1" ht="12.75">
      <c r="B4" s="21"/>
      <c r="C4" s="21"/>
      <c r="D4" s="21"/>
      <c r="E4" s="21"/>
      <c r="F4" s="21"/>
      <c r="G4" s="21"/>
      <c r="H4" s="41"/>
      <c r="I4" s="21"/>
      <c r="J4" s="21"/>
    </row>
    <row r="5" spans="1:9" ht="42.75">
      <c r="A5" s="54"/>
      <c r="B5" s="58" t="s">
        <v>261</v>
      </c>
      <c r="C5" s="58" t="s">
        <v>262</v>
      </c>
      <c r="D5" s="60" t="s">
        <v>625</v>
      </c>
      <c r="E5" s="58" t="s">
        <v>315</v>
      </c>
      <c r="F5" s="58" t="s">
        <v>316</v>
      </c>
      <c r="G5" s="59" t="s">
        <v>317</v>
      </c>
      <c r="H5" s="60" t="s">
        <v>49</v>
      </c>
      <c r="I5" s="58" t="s">
        <v>50</v>
      </c>
    </row>
    <row r="6" spans="1:9" ht="13.5" customHeight="1">
      <c r="A6" s="62">
        <v>1</v>
      </c>
      <c r="B6" s="94" t="s">
        <v>609</v>
      </c>
      <c r="C6" s="95" t="s">
        <v>610</v>
      </c>
      <c r="D6" s="96">
        <v>133713.205607915</v>
      </c>
      <c r="E6" s="97">
        <f aca="true" t="shared" si="0" ref="E6:E37">D6*1.17243</f>
        <v>156769.3736508878</v>
      </c>
      <c r="F6" s="97" t="s">
        <v>51</v>
      </c>
      <c r="G6" s="97" t="s">
        <v>611</v>
      </c>
      <c r="H6" s="98" t="s">
        <v>612</v>
      </c>
      <c r="I6" s="98" t="s">
        <v>613</v>
      </c>
    </row>
    <row r="7" spans="1:9" ht="13.5" customHeight="1">
      <c r="A7" s="62">
        <v>2</v>
      </c>
      <c r="B7" s="99" t="s">
        <v>614</v>
      </c>
      <c r="C7" s="95" t="s">
        <v>761</v>
      </c>
      <c r="D7" s="96">
        <v>104381.59256326592</v>
      </c>
      <c r="E7" s="97">
        <f t="shared" si="0"/>
        <v>122380.11056894987</v>
      </c>
      <c r="F7" s="97" t="s">
        <v>52</v>
      </c>
      <c r="G7" s="97" t="s">
        <v>763</v>
      </c>
      <c r="H7" s="98" t="s">
        <v>612</v>
      </c>
      <c r="I7" s="98" t="s">
        <v>613</v>
      </c>
    </row>
    <row r="8" spans="1:9" ht="13.5" customHeight="1">
      <c r="A8" s="62">
        <v>3</v>
      </c>
      <c r="B8" s="78" t="s">
        <v>764</v>
      </c>
      <c r="C8" s="78" t="s">
        <v>765</v>
      </c>
      <c r="D8" s="76">
        <v>95717.2023926948</v>
      </c>
      <c r="E8" s="77">
        <f t="shared" si="0"/>
        <v>112221.71960126718</v>
      </c>
      <c r="F8" s="77" t="s">
        <v>53</v>
      </c>
      <c r="G8" s="80" t="s">
        <v>766</v>
      </c>
      <c r="H8" s="78" t="s">
        <v>612</v>
      </c>
      <c r="I8" s="78" t="s">
        <v>613</v>
      </c>
    </row>
    <row r="9" spans="1:9" ht="13.5" customHeight="1">
      <c r="A9" s="62">
        <v>4</v>
      </c>
      <c r="B9" s="94" t="s">
        <v>767</v>
      </c>
      <c r="C9" s="100" t="s">
        <v>610</v>
      </c>
      <c r="D9" s="96">
        <v>87722.0642771985</v>
      </c>
      <c r="E9" s="97">
        <f t="shared" si="0"/>
        <v>102847.97982051584</v>
      </c>
      <c r="F9" s="101" t="s">
        <v>54</v>
      </c>
      <c r="G9" s="80" t="s">
        <v>88</v>
      </c>
      <c r="H9" s="98" t="s">
        <v>612</v>
      </c>
      <c r="I9" s="98" t="s">
        <v>613</v>
      </c>
    </row>
    <row r="10" spans="1:9" ht="13.5" customHeight="1">
      <c r="A10" s="62">
        <v>5</v>
      </c>
      <c r="B10" s="99" t="s">
        <v>768</v>
      </c>
      <c r="C10" s="95" t="s">
        <v>769</v>
      </c>
      <c r="D10" s="96">
        <v>70357.26</v>
      </c>
      <c r="E10" s="97">
        <f t="shared" si="0"/>
        <v>82488.9623418</v>
      </c>
      <c r="F10" s="97" t="s">
        <v>250</v>
      </c>
      <c r="G10" s="100" t="s">
        <v>875</v>
      </c>
      <c r="H10" s="96" t="s">
        <v>537</v>
      </c>
      <c r="I10" s="96" t="s">
        <v>538</v>
      </c>
    </row>
    <row r="11" spans="1:9" ht="13.5" customHeight="1">
      <c r="A11" s="62">
        <v>6</v>
      </c>
      <c r="B11" s="99" t="s">
        <v>539</v>
      </c>
      <c r="C11" s="95" t="s">
        <v>610</v>
      </c>
      <c r="D11" s="96">
        <v>68521.160706795</v>
      </c>
      <c r="E11" s="97">
        <f t="shared" si="0"/>
        <v>80336.26444746766</v>
      </c>
      <c r="F11" s="97" t="s">
        <v>55</v>
      </c>
      <c r="G11" s="97" t="s">
        <v>540</v>
      </c>
      <c r="H11" s="98" t="s">
        <v>541</v>
      </c>
      <c r="I11" s="98" t="s">
        <v>542</v>
      </c>
    </row>
    <row r="12" spans="1:9" ht="13.5" customHeight="1">
      <c r="A12" s="62">
        <v>7</v>
      </c>
      <c r="B12" s="78" t="s">
        <v>684</v>
      </c>
      <c r="C12" s="78" t="s">
        <v>765</v>
      </c>
      <c r="D12" s="76">
        <v>61951.657805626266</v>
      </c>
      <c r="E12" s="77">
        <f t="shared" si="0"/>
        <v>72633.98216105042</v>
      </c>
      <c r="F12" s="77" t="s">
        <v>53</v>
      </c>
      <c r="G12" s="80" t="s">
        <v>685</v>
      </c>
      <c r="H12" s="78" t="s">
        <v>612</v>
      </c>
      <c r="I12" s="78" t="s">
        <v>613</v>
      </c>
    </row>
    <row r="13" spans="1:9" ht="13.5" customHeight="1">
      <c r="A13" s="62">
        <v>8</v>
      </c>
      <c r="B13" s="99" t="s">
        <v>686</v>
      </c>
      <c r="C13" s="95" t="s">
        <v>610</v>
      </c>
      <c r="D13" s="96">
        <v>56261.40033887</v>
      </c>
      <c r="E13" s="97">
        <f t="shared" si="0"/>
        <v>65962.55359930136</v>
      </c>
      <c r="F13" s="97" t="s">
        <v>56</v>
      </c>
      <c r="G13" s="100" t="s">
        <v>876</v>
      </c>
      <c r="H13" s="98" t="s">
        <v>541</v>
      </c>
      <c r="I13" s="98" t="s">
        <v>542</v>
      </c>
    </row>
    <row r="14" spans="1:9" ht="13.5" customHeight="1">
      <c r="A14" s="62">
        <v>9</v>
      </c>
      <c r="B14" s="78" t="s">
        <v>687</v>
      </c>
      <c r="C14" s="78" t="s">
        <v>610</v>
      </c>
      <c r="D14" s="76">
        <v>44227.1869977</v>
      </c>
      <c r="E14" s="77">
        <f t="shared" si="0"/>
        <v>51853.28085171342</v>
      </c>
      <c r="F14" s="77" t="s">
        <v>762</v>
      </c>
      <c r="G14" s="77" t="s">
        <v>688</v>
      </c>
      <c r="H14" s="78" t="s">
        <v>541</v>
      </c>
      <c r="I14" s="78" t="s">
        <v>542</v>
      </c>
    </row>
    <row r="15" spans="1:9" ht="13.5" customHeight="1">
      <c r="A15" s="62">
        <v>10</v>
      </c>
      <c r="B15" s="78" t="s">
        <v>855</v>
      </c>
      <c r="C15" s="78" t="s">
        <v>765</v>
      </c>
      <c r="D15" s="76">
        <v>44013.85</v>
      </c>
      <c r="E15" s="77">
        <f t="shared" si="0"/>
        <v>51603.1581555</v>
      </c>
      <c r="F15" s="77" t="s">
        <v>53</v>
      </c>
      <c r="G15" s="77" t="s">
        <v>57</v>
      </c>
      <c r="H15" s="78" t="s">
        <v>612</v>
      </c>
      <c r="I15" s="78" t="s">
        <v>613</v>
      </c>
    </row>
    <row r="16" spans="1:9" ht="13.5" customHeight="1">
      <c r="A16" s="62">
        <v>11</v>
      </c>
      <c r="B16" s="79" t="s">
        <v>856</v>
      </c>
      <c r="C16" s="75" t="s">
        <v>610</v>
      </c>
      <c r="D16" s="77">
        <v>43885.34</v>
      </c>
      <c r="E16" s="77">
        <f t="shared" si="0"/>
        <v>51452.4891762</v>
      </c>
      <c r="F16" s="77" t="s">
        <v>58</v>
      </c>
      <c r="G16" s="77" t="s">
        <v>696</v>
      </c>
      <c r="H16" s="78" t="s">
        <v>541</v>
      </c>
      <c r="I16" s="78" t="s">
        <v>542</v>
      </c>
    </row>
    <row r="17" spans="1:9" ht="13.5" customHeight="1">
      <c r="A17" s="62">
        <v>12</v>
      </c>
      <c r="B17" s="78" t="s">
        <v>697</v>
      </c>
      <c r="C17" s="78" t="s">
        <v>610</v>
      </c>
      <c r="D17" s="76">
        <v>43665.1</v>
      </c>
      <c r="E17" s="77">
        <f t="shared" si="0"/>
        <v>51194.273193</v>
      </c>
      <c r="F17" s="77" t="s">
        <v>59</v>
      </c>
      <c r="G17" s="80" t="s">
        <v>698</v>
      </c>
      <c r="H17" s="78" t="s">
        <v>612</v>
      </c>
      <c r="I17" s="78" t="s">
        <v>613</v>
      </c>
    </row>
    <row r="18" spans="1:9" ht="13.5" customHeight="1">
      <c r="A18" s="62">
        <v>13</v>
      </c>
      <c r="B18" s="76" t="s">
        <v>699</v>
      </c>
      <c r="C18" s="76" t="s">
        <v>765</v>
      </c>
      <c r="D18" s="76">
        <v>23240.2</v>
      </c>
      <c r="E18" s="77">
        <f t="shared" si="0"/>
        <v>27247.507686000004</v>
      </c>
      <c r="F18" s="77" t="s">
        <v>53</v>
      </c>
      <c r="G18" s="77" t="s">
        <v>60</v>
      </c>
      <c r="H18" s="76" t="s">
        <v>612</v>
      </c>
      <c r="I18" s="76" t="s">
        <v>700</v>
      </c>
    </row>
    <row r="19" spans="1:9" ht="13.5" customHeight="1">
      <c r="A19" s="62">
        <v>14</v>
      </c>
      <c r="B19" s="76" t="s">
        <v>701</v>
      </c>
      <c r="C19" s="76" t="s">
        <v>610</v>
      </c>
      <c r="D19" s="76">
        <v>17084.142</v>
      </c>
      <c r="E19" s="77">
        <f t="shared" si="0"/>
        <v>20029.96060506</v>
      </c>
      <c r="F19" s="77" t="s">
        <v>61</v>
      </c>
      <c r="G19" s="77" t="s">
        <v>41</v>
      </c>
      <c r="H19" s="76" t="s">
        <v>702</v>
      </c>
      <c r="I19" s="76" t="s">
        <v>703</v>
      </c>
    </row>
    <row r="20" spans="1:9" ht="13.5" customHeight="1">
      <c r="A20" s="62">
        <v>15</v>
      </c>
      <c r="B20" s="78" t="s">
        <v>704</v>
      </c>
      <c r="C20" s="78" t="s">
        <v>610</v>
      </c>
      <c r="D20" s="76">
        <v>15892.01</v>
      </c>
      <c r="E20" s="77">
        <f t="shared" si="0"/>
        <v>18632.2692843</v>
      </c>
      <c r="F20" s="77" t="s">
        <v>61</v>
      </c>
      <c r="G20" s="77" t="s">
        <v>41</v>
      </c>
      <c r="H20" s="78" t="s">
        <v>541</v>
      </c>
      <c r="I20" s="78" t="s">
        <v>542</v>
      </c>
    </row>
    <row r="21" spans="1:9" ht="13.5" customHeight="1">
      <c r="A21" s="62">
        <v>16</v>
      </c>
      <c r="B21" s="76" t="s">
        <v>705</v>
      </c>
      <c r="C21" s="76" t="s">
        <v>706</v>
      </c>
      <c r="D21" s="76">
        <v>14007.13</v>
      </c>
      <c r="E21" s="77">
        <f t="shared" si="0"/>
        <v>16422.3794259</v>
      </c>
      <c r="F21" s="77" t="s">
        <v>877</v>
      </c>
      <c r="G21" s="77" t="s">
        <v>59</v>
      </c>
      <c r="H21" s="76" t="s">
        <v>541</v>
      </c>
      <c r="I21" s="76" t="s">
        <v>707</v>
      </c>
    </row>
    <row r="22" spans="1:9" ht="13.5" customHeight="1">
      <c r="A22" s="62">
        <v>17</v>
      </c>
      <c r="B22" s="78" t="s">
        <v>708</v>
      </c>
      <c r="C22" s="78" t="s">
        <v>610</v>
      </c>
      <c r="D22" s="76">
        <v>13495.62</v>
      </c>
      <c r="E22" s="77">
        <f t="shared" si="0"/>
        <v>15822.669756600002</v>
      </c>
      <c r="F22" s="77" t="s">
        <v>59</v>
      </c>
      <c r="G22" s="77" t="s">
        <v>600</v>
      </c>
      <c r="H22" s="78" t="s">
        <v>541</v>
      </c>
      <c r="I22" s="78" t="s">
        <v>542</v>
      </c>
    </row>
    <row r="23" spans="1:9" ht="13.5" customHeight="1">
      <c r="A23" s="62">
        <v>18</v>
      </c>
      <c r="B23" s="76" t="s">
        <v>466</v>
      </c>
      <c r="C23" s="76" t="s">
        <v>610</v>
      </c>
      <c r="D23" s="76">
        <v>11962.23</v>
      </c>
      <c r="E23" s="77">
        <f t="shared" si="0"/>
        <v>14024.8773189</v>
      </c>
      <c r="F23" s="77" t="s">
        <v>59</v>
      </c>
      <c r="G23" s="77" t="s">
        <v>467</v>
      </c>
      <c r="H23" s="76" t="s">
        <v>541</v>
      </c>
      <c r="I23" s="76" t="s">
        <v>707</v>
      </c>
    </row>
    <row r="24" spans="1:9" ht="13.5" customHeight="1">
      <c r="A24" s="62">
        <v>19</v>
      </c>
      <c r="B24" s="99" t="s">
        <v>468</v>
      </c>
      <c r="C24" s="95" t="s">
        <v>469</v>
      </c>
      <c r="D24" s="96">
        <v>11733.788211723455</v>
      </c>
      <c r="E24" s="97">
        <f t="shared" si="0"/>
        <v>13757.045313070932</v>
      </c>
      <c r="F24" s="97" t="s">
        <v>62</v>
      </c>
      <c r="G24" s="100" t="s">
        <v>214</v>
      </c>
      <c r="H24" s="98" t="s">
        <v>612</v>
      </c>
      <c r="I24" s="98" t="s">
        <v>613</v>
      </c>
    </row>
    <row r="25" spans="1:9" ht="13.5" customHeight="1">
      <c r="A25" s="62">
        <v>20</v>
      </c>
      <c r="B25" s="76" t="s">
        <v>470</v>
      </c>
      <c r="C25" s="76" t="s">
        <v>610</v>
      </c>
      <c r="D25" s="76">
        <v>11156.69</v>
      </c>
      <c r="E25" s="77">
        <f t="shared" si="0"/>
        <v>13080.4380567</v>
      </c>
      <c r="F25" s="77" t="s">
        <v>762</v>
      </c>
      <c r="G25" s="77" t="s">
        <v>471</v>
      </c>
      <c r="H25" s="76" t="s">
        <v>612</v>
      </c>
      <c r="I25" s="76" t="s">
        <v>700</v>
      </c>
    </row>
    <row r="26" spans="1:9" ht="13.5" customHeight="1">
      <c r="A26" s="62">
        <v>21</v>
      </c>
      <c r="B26" s="78" t="s">
        <v>472</v>
      </c>
      <c r="C26" s="78" t="s">
        <v>610</v>
      </c>
      <c r="D26" s="76">
        <v>8638.779</v>
      </c>
      <c r="E26" s="77">
        <f t="shared" si="0"/>
        <v>10128.363662970001</v>
      </c>
      <c r="F26" s="77" t="s">
        <v>90</v>
      </c>
      <c r="G26" s="77" t="s">
        <v>473</v>
      </c>
      <c r="H26" s="78" t="s">
        <v>541</v>
      </c>
      <c r="I26" s="78" t="s">
        <v>542</v>
      </c>
    </row>
    <row r="27" spans="1:9" ht="13.5" customHeight="1">
      <c r="A27" s="62">
        <v>22</v>
      </c>
      <c r="B27" s="78" t="s">
        <v>474</v>
      </c>
      <c r="C27" s="78" t="s">
        <v>765</v>
      </c>
      <c r="D27" s="78">
        <v>7698.393</v>
      </c>
      <c r="E27" s="77">
        <f t="shared" si="0"/>
        <v>9025.826904990001</v>
      </c>
      <c r="F27" s="77" t="s">
        <v>53</v>
      </c>
      <c r="G27" s="80" t="s">
        <v>232</v>
      </c>
      <c r="H27" s="78" t="s">
        <v>612</v>
      </c>
      <c r="I27" s="78" t="s">
        <v>613</v>
      </c>
    </row>
    <row r="28" spans="1:9" ht="13.5" customHeight="1">
      <c r="A28" s="62">
        <v>23</v>
      </c>
      <c r="B28" s="78" t="s">
        <v>615</v>
      </c>
      <c r="C28" s="78" t="s">
        <v>610</v>
      </c>
      <c r="D28" s="76">
        <v>7557.576</v>
      </c>
      <c r="E28" s="77">
        <f t="shared" si="0"/>
        <v>8860.72882968</v>
      </c>
      <c r="F28" s="77" t="s">
        <v>61</v>
      </c>
      <c r="G28" s="77" t="s">
        <v>42</v>
      </c>
      <c r="H28" s="78" t="s">
        <v>612</v>
      </c>
      <c r="I28" s="78" t="s">
        <v>613</v>
      </c>
    </row>
    <row r="29" spans="1:9" ht="13.5" customHeight="1">
      <c r="A29" s="62">
        <v>24</v>
      </c>
      <c r="B29" s="78" t="s">
        <v>727</v>
      </c>
      <c r="C29" s="78" t="s">
        <v>610</v>
      </c>
      <c r="D29" s="76">
        <v>6669.882</v>
      </c>
      <c r="E29" s="77">
        <f t="shared" si="0"/>
        <v>7819.96975326</v>
      </c>
      <c r="F29" s="77" t="s">
        <v>233</v>
      </c>
      <c r="G29" s="77" t="s">
        <v>43</v>
      </c>
      <c r="H29" s="78" t="s">
        <v>541</v>
      </c>
      <c r="I29" s="78" t="s">
        <v>542</v>
      </c>
    </row>
    <row r="30" spans="1:9" ht="13.5" customHeight="1">
      <c r="A30" s="62">
        <v>25</v>
      </c>
      <c r="B30" s="76" t="s">
        <v>728</v>
      </c>
      <c r="C30" s="76" t="s">
        <v>610</v>
      </c>
      <c r="D30" s="76">
        <v>5869.226</v>
      </c>
      <c r="E30" s="77">
        <f t="shared" si="0"/>
        <v>6881.25663918</v>
      </c>
      <c r="F30" s="77" t="s">
        <v>233</v>
      </c>
      <c r="G30" s="77" t="s">
        <v>6161</v>
      </c>
      <c r="H30" s="76" t="s">
        <v>612</v>
      </c>
      <c r="I30" s="76" t="s">
        <v>613</v>
      </c>
    </row>
    <row r="31" spans="1:9" ht="13.5" customHeight="1">
      <c r="A31" s="62">
        <v>26</v>
      </c>
      <c r="B31" s="99" t="s">
        <v>601</v>
      </c>
      <c r="C31" s="95" t="s">
        <v>610</v>
      </c>
      <c r="D31" s="96">
        <v>5801.822</v>
      </c>
      <c r="E31" s="97">
        <f t="shared" si="0"/>
        <v>6802.23016746</v>
      </c>
      <c r="F31" s="97" t="s">
        <v>59</v>
      </c>
      <c r="G31" s="97" t="s">
        <v>602</v>
      </c>
      <c r="H31" s="98" t="s">
        <v>541</v>
      </c>
      <c r="I31" s="98" t="s">
        <v>603</v>
      </c>
    </row>
    <row r="32" spans="1:9" ht="13.5" customHeight="1">
      <c r="A32" s="62">
        <v>27</v>
      </c>
      <c r="B32" s="99" t="s">
        <v>604</v>
      </c>
      <c r="C32" s="95" t="s">
        <v>605</v>
      </c>
      <c r="D32" s="96">
        <v>5752.751824575</v>
      </c>
      <c r="E32" s="97">
        <f t="shared" si="0"/>
        <v>6744.698821686467</v>
      </c>
      <c r="F32" s="97" t="s">
        <v>234</v>
      </c>
      <c r="G32" s="97" t="s">
        <v>235</v>
      </c>
      <c r="H32" s="98" t="s">
        <v>541</v>
      </c>
      <c r="I32" s="98" t="s">
        <v>603</v>
      </c>
    </row>
    <row r="33" spans="1:9" ht="13.5" customHeight="1">
      <c r="A33" s="62">
        <v>28</v>
      </c>
      <c r="B33" s="76" t="s">
        <v>606</v>
      </c>
      <c r="C33" s="76" t="s">
        <v>610</v>
      </c>
      <c r="D33" s="76">
        <v>5477.688</v>
      </c>
      <c r="E33" s="77">
        <f t="shared" si="0"/>
        <v>6422.205741840001</v>
      </c>
      <c r="F33" s="77" t="s">
        <v>233</v>
      </c>
      <c r="G33" s="77" t="s">
        <v>44</v>
      </c>
      <c r="H33" s="76" t="s">
        <v>537</v>
      </c>
      <c r="I33" s="76" t="s">
        <v>538</v>
      </c>
    </row>
    <row r="34" spans="1:9" ht="13.5" customHeight="1">
      <c r="A34" s="62">
        <v>29</v>
      </c>
      <c r="B34" s="99" t="s">
        <v>607</v>
      </c>
      <c r="C34" s="95" t="s">
        <v>706</v>
      </c>
      <c r="D34" s="96">
        <v>4372.345694954532</v>
      </c>
      <c r="E34" s="97">
        <f t="shared" si="0"/>
        <v>5126.269263135542</v>
      </c>
      <c r="F34" s="97" t="s">
        <v>877</v>
      </c>
      <c r="G34" s="100" t="s">
        <v>93</v>
      </c>
      <c r="H34" s="98" t="s">
        <v>541</v>
      </c>
      <c r="I34" s="98" t="s">
        <v>603</v>
      </c>
    </row>
    <row r="35" spans="1:9" ht="13.5" customHeight="1">
      <c r="A35" s="62">
        <v>30</v>
      </c>
      <c r="B35" s="76" t="s">
        <v>647</v>
      </c>
      <c r="C35" s="76" t="s">
        <v>610</v>
      </c>
      <c r="D35" s="76">
        <v>3975.281</v>
      </c>
      <c r="E35" s="77">
        <f t="shared" si="0"/>
        <v>4660.73870283</v>
      </c>
      <c r="F35" s="77" t="s">
        <v>94</v>
      </c>
      <c r="G35" s="77" t="s">
        <v>648</v>
      </c>
      <c r="H35" s="76" t="s">
        <v>541</v>
      </c>
      <c r="I35" s="76" t="s">
        <v>707</v>
      </c>
    </row>
    <row r="36" spans="1:9" ht="13.5" customHeight="1">
      <c r="A36" s="62">
        <v>31</v>
      </c>
      <c r="B36" s="79" t="s">
        <v>649</v>
      </c>
      <c r="C36" s="75" t="s">
        <v>610</v>
      </c>
      <c r="D36" s="78">
        <v>3812.554</v>
      </c>
      <c r="E36" s="77">
        <f t="shared" si="0"/>
        <v>4469.95268622</v>
      </c>
      <c r="F36" s="77" t="s">
        <v>90</v>
      </c>
      <c r="G36" s="77" t="s">
        <v>45</v>
      </c>
      <c r="H36" s="76" t="s">
        <v>537</v>
      </c>
      <c r="I36" s="76" t="s">
        <v>538</v>
      </c>
    </row>
    <row r="37" spans="1:9" ht="13.5" customHeight="1">
      <c r="A37" s="62">
        <v>32</v>
      </c>
      <c r="B37" s="78" t="s">
        <v>650</v>
      </c>
      <c r="C37" s="78" t="s">
        <v>765</v>
      </c>
      <c r="D37" s="76">
        <v>3098.262</v>
      </c>
      <c r="E37" s="77">
        <f t="shared" si="0"/>
        <v>3632.4953166600003</v>
      </c>
      <c r="F37" s="77" t="s">
        <v>53</v>
      </c>
      <c r="G37" s="77" t="s">
        <v>95</v>
      </c>
      <c r="H37" s="78" t="s">
        <v>541</v>
      </c>
      <c r="I37" s="78" t="s">
        <v>603</v>
      </c>
    </row>
    <row r="38" spans="1:9" ht="13.5" customHeight="1">
      <c r="A38" s="62">
        <v>33</v>
      </c>
      <c r="B38" s="99" t="s">
        <v>651</v>
      </c>
      <c r="C38" s="95" t="s">
        <v>706</v>
      </c>
      <c r="D38" s="96">
        <v>3057.88210235</v>
      </c>
      <c r="E38" s="97">
        <f aca="true" t="shared" si="1" ref="E38:E69">D38*1.17243</f>
        <v>3585.1527132582105</v>
      </c>
      <c r="F38" s="97" t="s">
        <v>877</v>
      </c>
      <c r="G38" s="97" t="s">
        <v>96</v>
      </c>
      <c r="H38" s="98" t="s">
        <v>541</v>
      </c>
      <c r="I38" s="98" t="s">
        <v>603</v>
      </c>
    </row>
    <row r="39" spans="1:9" ht="13.5" customHeight="1">
      <c r="A39" s="62">
        <v>34</v>
      </c>
      <c r="B39" s="76" t="s">
        <v>491</v>
      </c>
      <c r="C39" s="76" t="s">
        <v>610</v>
      </c>
      <c r="D39" s="77">
        <v>2950.607</v>
      </c>
      <c r="E39" s="77">
        <f t="shared" si="1"/>
        <v>3459.3801650100004</v>
      </c>
      <c r="F39" s="77" t="s">
        <v>59</v>
      </c>
      <c r="G39" s="77" t="s">
        <v>42</v>
      </c>
      <c r="H39" s="76" t="s">
        <v>537</v>
      </c>
      <c r="I39" s="76" t="s">
        <v>538</v>
      </c>
    </row>
    <row r="40" spans="1:9" ht="13.5" customHeight="1">
      <c r="A40" s="62">
        <v>35</v>
      </c>
      <c r="B40" s="76" t="s">
        <v>492</v>
      </c>
      <c r="C40" s="76" t="s">
        <v>493</v>
      </c>
      <c r="D40" s="76">
        <v>2750.325</v>
      </c>
      <c r="E40" s="77">
        <f t="shared" si="1"/>
        <v>3224.56353975</v>
      </c>
      <c r="F40" s="77" t="s">
        <v>59</v>
      </c>
      <c r="G40" s="77" t="s">
        <v>494</v>
      </c>
      <c r="H40" s="76" t="s">
        <v>612</v>
      </c>
      <c r="I40" s="76" t="s">
        <v>700</v>
      </c>
    </row>
    <row r="41" spans="1:9" ht="13.5" customHeight="1">
      <c r="A41" s="62">
        <v>36</v>
      </c>
      <c r="B41" s="76" t="s">
        <v>495</v>
      </c>
      <c r="C41" s="76" t="s">
        <v>496</v>
      </c>
      <c r="D41" s="76">
        <v>2543.75465115</v>
      </c>
      <c r="E41" s="77">
        <f t="shared" si="1"/>
        <v>2982.374265647795</v>
      </c>
      <c r="F41" s="77" t="s">
        <v>59</v>
      </c>
      <c r="G41" s="77" t="s">
        <v>497</v>
      </c>
      <c r="H41" s="76" t="s">
        <v>541</v>
      </c>
      <c r="I41" s="76" t="s">
        <v>498</v>
      </c>
    </row>
    <row r="42" spans="1:9" ht="13.5" customHeight="1">
      <c r="A42" s="62">
        <v>37</v>
      </c>
      <c r="B42" s="78" t="s">
        <v>499</v>
      </c>
      <c r="C42" s="78" t="s">
        <v>610</v>
      </c>
      <c r="D42" s="78">
        <v>2505.622</v>
      </c>
      <c r="E42" s="77">
        <f t="shared" si="1"/>
        <v>2937.66640146</v>
      </c>
      <c r="F42" s="77" t="s">
        <v>52</v>
      </c>
      <c r="G42" s="77" t="s">
        <v>44</v>
      </c>
      <c r="H42" s="78" t="s">
        <v>541</v>
      </c>
      <c r="I42" s="78" t="s">
        <v>603</v>
      </c>
    </row>
    <row r="43" spans="1:9" ht="13.5" customHeight="1">
      <c r="A43" s="62">
        <v>38</v>
      </c>
      <c r="B43" s="76" t="s">
        <v>500</v>
      </c>
      <c r="C43" s="76" t="s">
        <v>610</v>
      </c>
      <c r="D43" s="76">
        <v>2269.275</v>
      </c>
      <c r="E43" s="77">
        <f t="shared" si="1"/>
        <v>2660.56608825</v>
      </c>
      <c r="F43" s="77" t="s">
        <v>59</v>
      </c>
      <c r="G43" s="77" t="s">
        <v>44</v>
      </c>
      <c r="H43" s="76" t="s">
        <v>612</v>
      </c>
      <c r="I43" s="76" t="s">
        <v>700</v>
      </c>
    </row>
    <row r="44" spans="1:9" ht="13.5" customHeight="1">
      <c r="A44" s="62">
        <v>39</v>
      </c>
      <c r="B44" s="78" t="s">
        <v>501</v>
      </c>
      <c r="C44" s="78" t="s">
        <v>610</v>
      </c>
      <c r="D44" s="76">
        <v>2163.745</v>
      </c>
      <c r="E44" s="77">
        <f t="shared" si="1"/>
        <v>2536.83955035</v>
      </c>
      <c r="F44" s="77" t="s">
        <v>762</v>
      </c>
      <c r="G44" s="77" t="s">
        <v>44</v>
      </c>
      <c r="H44" s="78" t="s">
        <v>541</v>
      </c>
      <c r="I44" s="78" t="s">
        <v>542</v>
      </c>
    </row>
    <row r="45" spans="1:9" ht="13.5" customHeight="1">
      <c r="A45" s="62">
        <v>40</v>
      </c>
      <c r="B45" s="78" t="s">
        <v>502</v>
      </c>
      <c r="C45" s="78" t="s">
        <v>610</v>
      </c>
      <c r="D45" s="76">
        <v>2149.119</v>
      </c>
      <c r="E45" s="77">
        <f t="shared" si="1"/>
        <v>2519.6915891700005</v>
      </c>
      <c r="F45" s="77" t="s">
        <v>59</v>
      </c>
      <c r="G45" s="77" t="s">
        <v>44</v>
      </c>
      <c r="H45" s="78" t="s">
        <v>541</v>
      </c>
      <c r="I45" s="78" t="s">
        <v>603</v>
      </c>
    </row>
    <row r="46" spans="1:9" ht="13.5" customHeight="1">
      <c r="A46" s="62">
        <v>41</v>
      </c>
      <c r="B46" s="78" t="s">
        <v>503</v>
      </c>
      <c r="C46" s="78" t="s">
        <v>504</v>
      </c>
      <c r="D46" s="76">
        <v>1899.406845</v>
      </c>
      <c r="E46" s="77">
        <f t="shared" si="1"/>
        <v>2226.92156728335</v>
      </c>
      <c r="F46" s="77" t="s">
        <v>58</v>
      </c>
      <c r="G46" s="77" t="s">
        <v>505</v>
      </c>
      <c r="H46" s="78" t="s">
        <v>541</v>
      </c>
      <c r="I46" s="78" t="s">
        <v>603</v>
      </c>
    </row>
    <row r="47" spans="1:9" ht="13.5" customHeight="1">
      <c r="A47" s="62">
        <v>42</v>
      </c>
      <c r="B47" s="76" t="s">
        <v>529</v>
      </c>
      <c r="C47" s="76" t="s">
        <v>530</v>
      </c>
      <c r="D47" s="76">
        <v>1627.26673472</v>
      </c>
      <c r="E47" s="77">
        <f t="shared" si="1"/>
        <v>1907.8563377877697</v>
      </c>
      <c r="F47" s="77" t="s">
        <v>877</v>
      </c>
      <c r="G47" s="77" t="s">
        <v>24</v>
      </c>
      <c r="H47" s="76" t="s">
        <v>541</v>
      </c>
      <c r="I47" s="76" t="s">
        <v>707</v>
      </c>
    </row>
    <row r="48" spans="1:9" ht="13.5" customHeight="1">
      <c r="A48" s="62">
        <v>43</v>
      </c>
      <c r="B48" s="76" t="s">
        <v>531</v>
      </c>
      <c r="C48" s="76" t="s">
        <v>610</v>
      </c>
      <c r="D48" s="76">
        <v>1312.238</v>
      </c>
      <c r="E48" s="77">
        <f t="shared" si="1"/>
        <v>1538.5071983400003</v>
      </c>
      <c r="F48" s="77" t="s">
        <v>25</v>
      </c>
      <c r="G48" s="77" t="s">
        <v>44</v>
      </c>
      <c r="H48" s="76" t="s">
        <v>608</v>
      </c>
      <c r="I48" s="76" t="s">
        <v>532</v>
      </c>
    </row>
    <row r="49" spans="1:9" ht="13.5" customHeight="1">
      <c r="A49" s="62">
        <v>44</v>
      </c>
      <c r="B49" s="76" t="s">
        <v>533</v>
      </c>
      <c r="C49" s="76" t="s">
        <v>610</v>
      </c>
      <c r="D49" s="76">
        <v>1291.659</v>
      </c>
      <c r="E49" s="77">
        <f t="shared" si="1"/>
        <v>1514.3797613700003</v>
      </c>
      <c r="F49" s="77" t="s">
        <v>26</v>
      </c>
      <c r="G49" s="77" t="s">
        <v>505</v>
      </c>
      <c r="H49" s="76" t="s">
        <v>612</v>
      </c>
      <c r="I49" s="76" t="s">
        <v>700</v>
      </c>
    </row>
    <row r="50" spans="1:9" ht="13.5" customHeight="1">
      <c r="A50" s="62">
        <v>45</v>
      </c>
      <c r="B50" s="76" t="s">
        <v>534</v>
      </c>
      <c r="C50" s="76" t="s">
        <v>610</v>
      </c>
      <c r="D50" s="76">
        <v>1257.784</v>
      </c>
      <c r="E50" s="77">
        <f t="shared" si="1"/>
        <v>1474.6636951200003</v>
      </c>
      <c r="F50" s="77" t="s">
        <v>27</v>
      </c>
      <c r="G50" s="77" t="s">
        <v>44</v>
      </c>
      <c r="H50" s="76" t="s">
        <v>612</v>
      </c>
      <c r="I50" s="76" t="s">
        <v>700</v>
      </c>
    </row>
    <row r="51" spans="1:9" ht="13.5" customHeight="1">
      <c r="A51" s="62">
        <v>46</v>
      </c>
      <c r="B51" s="96" t="s">
        <v>535</v>
      </c>
      <c r="C51" s="96" t="s">
        <v>610</v>
      </c>
      <c r="D51" s="96">
        <v>1079.05</v>
      </c>
      <c r="E51" s="97">
        <f t="shared" si="1"/>
        <v>1265.1105915</v>
      </c>
      <c r="F51" s="97" t="s">
        <v>27</v>
      </c>
      <c r="G51" s="97" t="s">
        <v>536</v>
      </c>
      <c r="H51" s="96" t="s">
        <v>612</v>
      </c>
      <c r="I51" s="96" t="s">
        <v>700</v>
      </c>
    </row>
    <row r="52" spans="1:9" ht="13.5" customHeight="1">
      <c r="A52" s="62">
        <v>47</v>
      </c>
      <c r="B52" s="78" t="s">
        <v>676</v>
      </c>
      <c r="C52" s="78" t="s">
        <v>677</v>
      </c>
      <c r="D52" s="76">
        <v>1078.1926773760588</v>
      </c>
      <c r="E52" s="77">
        <f t="shared" si="1"/>
        <v>1264.1054407360127</v>
      </c>
      <c r="F52" s="77" t="s">
        <v>28</v>
      </c>
      <c r="G52" s="77" t="s">
        <v>29</v>
      </c>
      <c r="H52" s="78" t="s">
        <v>612</v>
      </c>
      <c r="I52" s="78" t="s">
        <v>613</v>
      </c>
    </row>
    <row r="53" spans="1:9" ht="13.5" customHeight="1">
      <c r="A53" s="62">
        <v>48</v>
      </c>
      <c r="B53" s="76" t="s">
        <v>678</v>
      </c>
      <c r="C53" s="76" t="s">
        <v>610</v>
      </c>
      <c r="D53" s="76">
        <v>964.047</v>
      </c>
      <c r="E53" s="77">
        <f t="shared" si="1"/>
        <v>1130.27762421</v>
      </c>
      <c r="F53" s="77" t="s">
        <v>30</v>
      </c>
      <c r="G53" s="77" t="s">
        <v>44</v>
      </c>
      <c r="H53" s="76" t="s">
        <v>537</v>
      </c>
      <c r="I53" s="76" t="s">
        <v>538</v>
      </c>
    </row>
    <row r="54" spans="1:9" ht="13.5" customHeight="1">
      <c r="A54" s="62">
        <v>49</v>
      </c>
      <c r="B54" s="99" t="s">
        <v>679</v>
      </c>
      <c r="C54" s="95" t="s">
        <v>680</v>
      </c>
      <c r="D54" s="97">
        <v>836.2469</v>
      </c>
      <c r="E54" s="97">
        <f t="shared" si="1"/>
        <v>980.440952967</v>
      </c>
      <c r="F54" s="97" t="s">
        <v>561</v>
      </c>
      <c r="G54" s="97" t="s">
        <v>30</v>
      </c>
      <c r="H54" s="96" t="s">
        <v>612</v>
      </c>
      <c r="I54" s="96" t="s">
        <v>700</v>
      </c>
    </row>
    <row r="55" spans="1:9" ht="13.5" customHeight="1">
      <c r="A55" s="62">
        <v>50</v>
      </c>
      <c r="B55" s="76" t="s">
        <v>681</v>
      </c>
      <c r="C55" s="76" t="s">
        <v>610</v>
      </c>
      <c r="D55" s="77">
        <v>794.551</v>
      </c>
      <c r="E55" s="77">
        <f t="shared" si="1"/>
        <v>931.5554289300001</v>
      </c>
      <c r="F55" s="77" t="s">
        <v>30</v>
      </c>
      <c r="G55" s="77" t="s">
        <v>44</v>
      </c>
      <c r="H55" s="76" t="s">
        <v>537</v>
      </c>
      <c r="I55" s="76" t="s">
        <v>538</v>
      </c>
    </row>
    <row r="56" spans="1:9" ht="13.5" customHeight="1">
      <c r="A56" s="62">
        <v>51</v>
      </c>
      <c r="B56" s="78" t="s">
        <v>682</v>
      </c>
      <c r="C56" s="78" t="s">
        <v>493</v>
      </c>
      <c r="D56" s="76">
        <v>785.822598324</v>
      </c>
      <c r="E56" s="77">
        <f t="shared" si="1"/>
        <v>921.3219889530073</v>
      </c>
      <c r="F56" s="77" t="s">
        <v>30</v>
      </c>
      <c r="G56" s="77" t="s">
        <v>683</v>
      </c>
      <c r="H56" s="78" t="s">
        <v>541</v>
      </c>
      <c r="I56" s="78" t="s">
        <v>542</v>
      </c>
    </row>
    <row r="57" spans="1:9" ht="13.5" customHeight="1">
      <c r="A57" s="62">
        <v>52</v>
      </c>
      <c r="B57" s="76" t="s">
        <v>850</v>
      </c>
      <c r="C57" s="76" t="s">
        <v>765</v>
      </c>
      <c r="D57" s="76">
        <v>785.4418</v>
      </c>
      <c r="E57" s="77">
        <f t="shared" si="1"/>
        <v>920.875529574</v>
      </c>
      <c r="F57" s="77" t="s">
        <v>53</v>
      </c>
      <c r="G57" s="77" t="s">
        <v>851</v>
      </c>
      <c r="H57" s="76" t="s">
        <v>541</v>
      </c>
      <c r="I57" s="76" t="s">
        <v>707</v>
      </c>
    </row>
    <row r="58" spans="1:9" ht="13.5" customHeight="1">
      <c r="A58" s="62">
        <v>53</v>
      </c>
      <c r="B58" s="76" t="s">
        <v>852</v>
      </c>
      <c r="C58" s="76" t="s">
        <v>853</v>
      </c>
      <c r="D58" s="76">
        <v>696.9415807898686</v>
      </c>
      <c r="E58" s="77">
        <f t="shared" si="1"/>
        <v>817.1152175654656</v>
      </c>
      <c r="F58" s="77" t="s">
        <v>31</v>
      </c>
      <c r="G58" s="77" t="s">
        <v>32</v>
      </c>
      <c r="H58" s="76" t="s">
        <v>612</v>
      </c>
      <c r="I58" s="76" t="s">
        <v>700</v>
      </c>
    </row>
    <row r="59" spans="1:9" ht="13.5" customHeight="1">
      <c r="A59" s="62">
        <v>54</v>
      </c>
      <c r="B59" s="76" t="s">
        <v>854</v>
      </c>
      <c r="C59" s="76" t="s">
        <v>610</v>
      </c>
      <c r="D59" s="77">
        <v>669.6532</v>
      </c>
      <c r="E59" s="77">
        <f t="shared" si="1"/>
        <v>785.121501276</v>
      </c>
      <c r="F59" s="77" t="s">
        <v>32</v>
      </c>
      <c r="G59" s="77" t="s">
        <v>44</v>
      </c>
      <c r="H59" s="76" t="s">
        <v>612</v>
      </c>
      <c r="I59" s="76" t="s">
        <v>700</v>
      </c>
    </row>
    <row r="60" spans="1:9" ht="13.5" customHeight="1">
      <c r="A60" s="62">
        <v>55</v>
      </c>
      <c r="B60" s="76" t="s">
        <v>709</v>
      </c>
      <c r="C60" s="76" t="s">
        <v>610</v>
      </c>
      <c r="D60" s="76">
        <v>643</v>
      </c>
      <c r="E60" s="77">
        <f t="shared" si="1"/>
        <v>753.8724900000001</v>
      </c>
      <c r="F60" s="77" t="s">
        <v>32</v>
      </c>
      <c r="G60" s="77" t="s">
        <v>44</v>
      </c>
      <c r="H60" s="76" t="s">
        <v>537</v>
      </c>
      <c r="I60" s="76" t="s">
        <v>538</v>
      </c>
    </row>
    <row r="61" spans="1:9" ht="13.5" customHeight="1">
      <c r="A61" s="62">
        <v>56</v>
      </c>
      <c r="B61" s="76" t="s">
        <v>710</v>
      </c>
      <c r="C61" s="76" t="s">
        <v>610</v>
      </c>
      <c r="D61" s="76">
        <v>539.4818</v>
      </c>
      <c r="E61" s="77">
        <f t="shared" si="1"/>
        <v>632.5046467740001</v>
      </c>
      <c r="F61" s="77" t="s">
        <v>32</v>
      </c>
      <c r="G61" s="77" t="s">
        <v>44</v>
      </c>
      <c r="H61" s="76" t="s">
        <v>612</v>
      </c>
      <c r="I61" s="76" t="s">
        <v>613</v>
      </c>
    </row>
    <row r="62" spans="1:9" s="83" customFormat="1" ht="13.5" customHeight="1">
      <c r="A62" s="62">
        <v>57</v>
      </c>
      <c r="B62" s="76" t="s">
        <v>711</v>
      </c>
      <c r="C62" s="76" t="s">
        <v>712</v>
      </c>
      <c r="D62" s="76">
        <v>497.6390681607881</v>
      </c>
      <c r="E62" s="77">
        <f t="shared" si="1"/>
        <v>583.4469726837528</v>
      </c>
      <c r="F62" s="77" t="s">
        <v>32</v>
      </c>
      <c r="G62" s="81" t="s">
        <v>713</v>
      </c>
      <c r="H62" s="82" t="s">
        <v>612</v>
      </c>
      <c r="I62" s="82" t="s">
        <v>700</v>
      </c>
    </row>
    <row r="63" spans="1:9" ht="13.5" customHeight="1">
      <c r="A63" s="83">
        <v>58</v>
      </c>
      <c r="B63" s="82" t="s">
        <v>563</v>
      </c>
      <c r="C63" s="82" t="s">
        <v>610</v>
      </c>
      <c r="D63" s="82">
        <v>452.8791</v>
      </c>
      <c r="E63" s="77">
        <f t="shared" si="1"/>
        <v>530.9690432130001</v>
      </c>
      <c r="F63" s="77" t="s">
        <v>33</v>
      </c>
      <c r="G63" s="77" t="s">
        <v>44</v>
      </c>
      <c r="H63" s="76" t="s">
        <v>612</v>
      </c>
      <c r="I63" s="76" t="s">
        <v>700</v>
      </c>
    </row>
    <row r="64" spans="1:9" ht="13.5" customHeight="1">
      <c r="A64" s="62">
        <v>59</v>
      </c>
      <c r="B64" s="76" t="s">
        <v>564</v>
      </c>
      <c r="C64" s="76" t="s">
        <v>565</v>
      </c>
      <c r="D64" s="76">
        <v>423.852235</v>
      </c>
      <c r="E64" s="77">
        <f t="shared" si="1"/>
        <v>496.93707588105</v>
      </c>
      <c r="F64" s="77" t="s">
        <v>34</v>
      </c>
      <c r="G64" s="77" t="s">
        <v>566</v>
      </c>
      <c r="H64" s="76" t="s">
        <v>612</v>
      </c>
      <c r="I64" s="76" t="s">
        <v>613</v>
      </c>
    </row>
    <row r="65" spans="1:9" ht="13.5" customHeight="1">
      <c r="A65" s="62">
        <v>60</v>
      </c>
      <c r="B65" s="76" t="s">
        <v>567</v>
      </c>
      <c r="C65" s="76" t="s">
        <v>610</v>
      </c>
      <c r="D65" s="76">
        <v>411.7455</v>
      </c>
      <c r="E65" s="77">
        <f t="shared" si="1"/>
        <v>482.74277656500004</v>
      </c>
      <c r="F65" s="77" t="s">
        <v>35</v>
      </c>
      <c r="G65" s="77" t="s">
        <v>44</v>
      </c>
      <c r="H65" s="76" t="s">
        <v>612</v>
      </c>
      <c r="I65" s="76" t="s">
        <v>700</v>
      </c>
    </row>
    <row r="66" spans="1:9" ht="13.5" customHeight="1">
      <c r="A66" s="62">
        <v>61</v>
      </c>
      <c r="B66" s="78" t="s">
        <v>568</v>
      </c>
      <c r="C66" s="78" t="s">
        <v>610</v>
      </c>
      <c r="D66" s="76">
        <v>388.8759</v>
      </c>
      <c r="E66" s="77">
        <f t="shared" si="1"/>
        <v>455.92977143700006</v>
      </c>
      <c r="F66" s="77" t="s">
        <v>35</v>
      </c>
      <c r="G66" s="77" t="s">
        <v>505</v>
      </c>
      <c r="H66" s="78" t="s">
        <v>541</v>
      </c>
      <c r="I66" s="78" t="s">
        <v>542</v>
      </c>
    </row>
    <row r="67" spans="1:9" ht="13.5" customHeight="1">
      <c r="A67" s="62">
        <v>62</v>
      </c>
      <c r="B67" s="76" t="s">
        <v>569</v>
      </c>
      <c r="C67" s="76" t="s">
        <v>570</v>
      </c>
      <c r="D67" s="76">
        <v>348.0491341925</v>
      </c>
      <c r="E67" s="77">
        <f t="shared" si="1"/>
        <v>408.06324640131277</v>
      </c>
      <c r="F67" s="77" t="s">
        <v>59</v>
      </c>
      <c r="G67" s="77" t="s">
        <v>44</v>
      </c>
      <c r="H67" s="76" t="s">
        <v>541</v>
      </c>
      <c r="I67" s="76" t="s">
        <v>571</v>
      </c>
    </row>
    <row r="68" spans="1:9" ht="13.5" customHeight="1">
      <c r="A68" s="62">
        <v>63</v>
      </c>
      <c r="B68" s="78" t="s">
        <v>572</v>
      </c>
      <c r="C68" s="78" t="s">
        <v>573</v>
      </c>
      <c r="D68" s="76">
        <v>346.25970599999926</v>
      </c>
      <c r="E68" s="77">
        <f t="shared" si="1"/>
        <v>405.96526710557913</v>
      </c>
      <c r="F68" s="77" t="s">
        <v>126</v>
      </c>
      <c r="G68" s="80" t="s">
        <v>55</v>
      </c>
      <c r="H68" s="78" t="s">
        <v>612</v>
      </c>
      <c r="I68" s="78" t="s">
        <v>613</v>
      </c>
    </row>
    <row r="69" spans="1:9" ht="13.5" customHeight="1">
      <c r="A69" s="62">
        <v>64</v>
      </c>
      <c r="B69" s="76" t="s">
        <v>574</v>
      </c>
      <c r="C69" s="76" t="s">
        <v>610</v>
      </c>
      <c r="D69" s="76">
        <v>272.3366</v>
      </c>
      <c r="E69" s="77">
        <f t="shared" si="1"/>
        <v>319.295599938</v>
      </c>
      <c r="F69" s="77" t="s">
        <v>762</v>
      </c>
      <c r="G69" s="77" t="s">
        <v>44</v>
      </c>
      <c r="H69" s="76" t="s">
        <v>612</v>
      </c>
      <c r="I69" s="76" t="s">
        <v>613</v>
      </c>
    </row>
    <row r="70" spans="1:9" ht="13.5" customHeight="1">
      <c r="A70" s="62">
        <v>65</v>
      </c>
      <c r="B70" s="76" t="s">
        <v>575</v>
      </c>
      <c r="C70" s="76" t="s">
        <v>610</v>
      </c>
      <c r="D70" s="76">
        <v>238.496</v>
      </c>
      <c r="E70" s="77">
        <f aca="true" t="shared" si="2" ref="E70:E91">D70*1.17243</f>
        <v>279.61986528000006</v>
      </c>
      <c r="F70" s="77" t="s">
        <v>762</v>
      </c>
      <c r="G70" s="77" t="s">
        <v>44</v>
      </c>
      <c r="H70" s="76" t="s">
        <v>612</v>
      </c>
      <c r="I70" s="76" t="s">
        <v>613</v>
      </c>
    </row>
    <row r="71" spans="1:9" ht="13.5" customHeight="1">
      <c r="A71" s="62">
        <v>66</v>
      </c>
      <c r="B71" s="78" t="s">
        <v>576</v>
      </c>
      <c r="C71" s="78" t="s">
        <v>577</v>
      </c>
      <c r="D71" s="76">
        <v>176.97908820000043</v>
      </c>
      <c r="E71" s="77">
        <f t="shared" si="2"/>
        <v>207.49559237832653</v>
      </c>
      <c r="F71" s="77" t="s">
        <v>127</v>
      </c>
      <c r="G71" s="80" t="s">
        <v>128</v>
      </c>
      <c r="H71" s="78" t="s">
        <v>612</v>
      </c>
      <c r="I71" s="78" t="s">
        <v>613</v>
      </c>
    </row>
    <row r="72" spans="1:9" ht="13.5" customHeight="1">
      <c r="A72" s="62">
        <v>67</v>
      </c>
      <c r="B72" s="76" t="s">
        <v>578</v>
      </c>
      <c r="C72" s="76" t="s">
        <v>610</v>
      </c>
      <c r="D72" s="76">
        <v>154.5851</v>
      </c>
      <c r="E72" s="77">
        <f t="shared" si="2"/>
        <v>181.24020879300002</v>
      </c>
      <c r="F72" s="77" t="s">
        <v>129</v>
      </c>
      <c r="G72" s="77" t="s">
        <v>44</v>
      </c>
      <c r="H72" s="76" t="s">
        <v>612</v>
      </c>
      <c r="I72" s="76" t="s">
        <v>700</v>
      </c>
    </row>
    <row r="73" spans="1:9" ht="13.5" customHeight="1">
      <c r="A73" s="62">
        <v>68</v>
      </c>
      <c r="B73" s="78" t="s">
        <v>579</v>
      </c>
      <c r="C73" s="78" t="s">
        <v>610</v>
      </c>
      <c r="D73" s="76">
        <v>131.3942</v>
      </c>
      <c r="E73" s="77">
        <f t="shared" si="2"/>
        <v>154.05050190600002</v>
      </c>
      <c r="F73" s="77" t="s">
        <v>129</v>
      </c>
      <c r="G73" s="77" t="s">
        <v>44</v>
      </c>
      <c r="H73" s="78" t="s">
        <v>541</v>
      </c>
      <c r="I73" s="78" t="s">
        <v>603</v>
      </c>
    </row>
    <row r="74" spans="1:9" ht="13.5" customHeight="1">
      <c r="A74" s="62">
        <v>69</v>
      </c>
      <c r="B74" s="76" t="s">
        <v>580</v>
      </c>
      <c r="C74" s="76" t="s">
        <v>610</v>
      </c>
      <c r="D74" s="76">
        <v>121.2158</v>
      </c>
      <c r="E74" s="77">
        <f t="shared" si="2"/>
        <v>142.117040394</v>
      </c>
      <c r="F74" s="77" t="s">
        <v>30</v>
      </c>
      <c r="G74" s="77" t="s">
        <v>44</v>
      </c>
      <c r="H74" s="76" t="s">
        <v>541</v>
      </c>
      <c r="I74" s="76" t="s">
        <v>498</v>
      </c>
    </row>
    <row r="75" spans="1:9" ht="13.5" customHeight="1">
      <c r="A75" s="62">
        <v>70</v>
      </c>
      <c r="B75" s="76" t="s">
        <v>581</v>
      </c>
      <c r="C75" s="76" t="s">
        <v>530</v>
      </c>
      <c r="D75" s="76">
        <v>108.169477</v>
      </c>
      <c r="E75" s="77">
        <f t="shared" si="2"/>
        <v>126.82113991911001</v>
      </c>
      <c r="F75" s="77" t="s">
        <v>130</v>
      </c>
      <c r="G75" s="77" t="s">
        <v>44</v>
      </c>
      <c r="H75" s="76" t="s">
        <v>541</v>
      </c>
      <c r="I75" s="76" t="s">
        <v>571</v>
      </c>
    </row>
    <row r="76" spans="1:9" ht="13.5" customHeight="1">
      <c r="A76" s="62">
        <v>71</v>
      </c>
      <c r="B76" s="76" t="s">
        <v>582</v>
      </c>
      <c r="C76" s="76" t="s">
        <v>493</v>
      </c>
      <c r="D76" s="77">
        <v>102.167</v>
      </c>
      <c r="E76" s="77">
        <f t="shared" si="2"/>
        <v>119.78365581000001</v>
      </c>
      <c r="F76" s="79" t="s">
        <v>90</v>
      </c>
      <c r="G76" s="79" t="s">
        <v>719</v>
      </c>
      <c r="H76" s="76" t="s">
        <v>612</v>
      </c>
      <c r="I76" s="76" t="s">
        <v>613</v>
      </c>
    </row>
    <row r="77" spans="1:9" ht="13.5" customHeight="1">
      <c r="A77" s="62">
        <v>72</v>
      </c>
      <c r="B77" s="76" t="s">
        <v>720</v>
      </c>
      <c r="C77" s="76" t="s">
        <v>721</v>
      </c>
      <c r="D77" s="76">
        <v>90.692</v>
      </c>
      <c r="E77" s="77">
        <f t="shared" si="2"/>
        <v>106.33002156</v>
      </c>
      <c r="F77" s="77" t="s">
        <v>90</v>
      </c>
      <c r="G77" s="77" t="s">
        <v>44</v>
      </c>
      <c r="H77" s="76" t="s">
        <v>537</v>
      </c>
      <c r="I77" s="76" t="s">
        <v>538</v>
      </c>
    </row>
    <row r="78" spans="1:9" ht="13.5" customHeight="1">
      <c r="A78" s="62">
        <v>73</v>
      </c>
      <c r="B78" s="78" t="s">
        <v>722</v>
      </c>
      <c r="C78" s="78" t="s">
        <v>723</v>
      </c>
      <c r="D78" s="76">
        <v>86.55175120929981</v>
      </c>
      <c r="E78" s="77">
        <f t="shared" si="2"/>
        <v>101.47586967031938</v>
      </c>
      <c r="F78" s="77" t="s">
        <v>131</v>
      </c>
      <c r="G78" s="77" t="s">
        <v>130</v>
      </c>
      <c r="H78" s="78" t="s">
        <v>612</v>
      </c>
      <c r="I78" s="78" t="s">
        <v>613</v>
      </c>
    </row>
    <row r="79" spans="1:9" ht="13.5" customHeight="1">
      <c r="A79" s="62">
        <v>74</v>
      </c>
      <c r="B79" s="78" t="s">
        <v>724</v>
      </c>
      <c r="C79" s="78" t="s">
        <v>610</v>
      </c>
      <c r="D79" s="78">
        <v>83.14414</v>
      </c>
      <c r="E79" s="77">
        <f t="shared" si="2"/>
        <v>97.4806840602</v>
      </c>
      <c r="F79" s="77" t="s">
        <v>90</v>
      </c>
      <c r="G79" s="77" t="s">
        <v>44</v>
      </c>
      <c r="H79" s="78" t="s">
        <v>541</v>
      </c>
      <c r="I79" s="78" t="s">
        <v>542</v>
      </c>
    </row>
    <row r="80" spans="1:9" ht="13.5" customHeight="1">
      <c r="A80" s="62">
        <v>75</v>
      </c>
      <c r="B80" s="78" t="s">
        <v>725</v>
      </c>
      <c r="C80" s="78" t="s">
        <v>726</v>
      </c>
      <c r="D80" s="77">
        <v>63.83682</v>
      </c>
      <c r="E80" s="77">
        <f t="shared" si="2"/>
        <v>74.84420287260001</v>
      </c>
      <c r="F80" s="77" t="s">
        <v>132</v>
      </c>
      <c r="G80" s="77" t="s">
        <v>133</v>
      </c>
      <c r="H80" s="78" t="s">
        <v>541</v>
      </c>
      <c r="I80" s="78" t="s">
        <v>542</v>
      </c>
    </row>
    <row r="81" spans="1:9" ht="13.5" customHeight="1">
      <c r="A81" s="62">
        <v>76</v>
      </c>
      <c r="B81" s="99" t="s">
        <v>652</v>
      </c>
      <c r="C81" s="95" t="s">
        <v>530</v>
      </c>
      <c r="D81" s="96">
        <v>58.426</v>
      </c>
      <c r="E81" s="97">
        <f t="shared" si="2"/>
        <v>68.50039518000001</v>
      </c>
      <c r="F81" s="97" t="s">
        <v>134</v>
      </c>
      <c r="G81" s="97" t="s">
        <v>135</v>
      </c>
      <c r="H81" s="96" t="s">
        <v>537</v>
      </c>
      <c r="I81" s="96" t="s">
        <v>538</v>
      </c>
    </row>
    <row r="82" spans="1:9" ht="13.5" customHeight="1">
      <c r="A82" s="62">
        <v>77</v>
      </c>
      <c r="B82" s="76" t="s">
        <v>653</v>
      </c>
      <c r="C82" s="76" t="s">
        <v>610</v>
      </c>
      <c r="D82" s="76">
        <v>50.26244</v>
      </c>
      <c r="E82" s="77">
        <f t="shared" si="2"/>
        <v>58.9291925292</v>
      </c>
      <c r="F82" s="77" t="s">
        <v>30</v>
      </c>
      <c r="G82" s="77" t="s">
        <v>43</v>
      </c>
      <c r="H82" s="76" t="s">
        <v>612</v>
      </c>
      <c r="I82" s="76" t="s">
        <v>700</v>
      </c>
    </row>
    <row r="83" spans="1:9" ht="13.5" customHeight="1">
      <c r="A83" s="62">
        <v>78</v>
      </c>
      <c r="B83" s="76" t="s">
        <v>654</v>
      </c>
      <c r="C83" s="76" t="s">
        <v>493</v>
      </c>
      <c r="D83" s="76">
        <v>36.811191315</v>
      </c>
      <c r="E83" s="77">
        <f t="shared" si="2"/>
        <v>43.158545033445456</v>
      </c>
      <c r="F83" s="77" t="s">
        <v>136</v>
      </c>
      <c r="G83" s="77" t="s">
        <v>137</v>
      </c>
      <c r="H83" s="76" t="s">
        <v>612</v>
      </c>
      <c r="I83" s="76" t="s">
        <v>700</v>
      </c>
    </row>
    <row r="84" spans="1:9" ht="13.5" customHeight="1">
      <c r="A84" s="62">
        <v>79</v>
      </c>
      <c r="B84" s="78" t="s">
        <v>655</v>
      </c>
      <c r="C84" s="78" t="s">
        <v>610</v>
      </c>
      <c r="D84" s="76">
        <v>36.79271</v>
      </c>
      <c r="E84" s="77">
        <f t="shared" si="2"/>
        <v>43.136876985300006</v>
      </c>
      <c r="F84" s="77" t="s">
        <v>90</v>
      </c>
      <c r="G84" s="77" t="s">
        <v>648</v>
      </c>
      <c r="H84" s="78" t="s">
        <v>541</v>
      </c>
      <c r="I84" s="78" t="s">
        <v>603</v>
      </c>
    </row>
    <row r="85" spans="1:9" ht="13.5" customHeight="1">
      <c r="A85" s="62">
        <v>80</v>
      </c>
      <c r="B85" s="78" t="s">
        <v>656</v>
      </c>
      <c r="C85" s="78" t="s">
        <v>610</v>
      </c>
      <c r="D85" s="78">
        <v>35.581</v>
      </c>
      <c r="E85" s="77">
        <f t="shared" si="2"/>
        <v>41.716231830000005</v>
      </c>
      <c r="F85" s="77" t="s">
        <v>138</v>
      </c>
      <c r="G85" s="77" t="s">
        <v>30</v>
      </c>
      <c r="H85" s="78" t="s">
        <v>541</v>
      </c>
      <c r="I85" s="78" t="s">
        <v>542</v>
      </c>
    </row>
    <row r="86" spans="1:9" ht="13.5" customHeight="1">
      <c r="A86" s="62">
        <v>81</v>
      </c>
      <c r="B86" s="76" t="s">
        <v>657</v>
      </c>
      <c r="C86" s="76" t="s">
        <v>610</v>
      </c>
      <c r="D86" s="76">
        <v>21</v>
      </c>
      <c r="E86" s="77">
        <f t="shared" si="2"/>
        <v>24.62103</v>
      </c>
      <c r="F86" s="77" t="s">
        <v>59</v>
      </c>
      <c r="G86" s="77" t="s">
        <v>44</v>
      </c>
      <c r="H86" s="76" t="s">
        <v>541</v>
      </c>
      <c r="I86" s="76" t="s">
        <v>498</v>
      </c>
    </row>
    <row r="87" spans="1:9" ht="13.5" customHeight="1">
      <c r="A87" s="62">
        <v>82</v>
      </c>
      <c r="B87" s="78" t="s">
        <v>658</v>
      </c>
      <c r="C87" s="78" t="s">
        <v>496</v>
      </c>
      <c r="D87" s="76">
        <v>1.3450709999999972</v>
      </c>
      <c r="E87" s="77">
        <f t="shared" si="2"/>
        <v>1.577001592529997</v>
      </c>
      <c r="F87" s="77" t="s">
        <v>90</v>
      </c>
      <c r="G87" s="77" t="s">
        <v>44</v>
      </c>
      <c r="H87" s="78" t="s">
        <v>541</v>
      </c>
      <c r="I87" s="78" t="s">
        <v>542</v>
      </c>
    </row>
    <row r="88" spans="1:9" ht="13.5" customHeight="1">
      <c r="A88" s="62">
        <v>83</v>
      </c>
      <c r="B88" s="78" t="s">
        <v>659</v>
      </c>
      <c r="C88" s="78" t="s">
        <v>605</v>
      </c>
      <c r="D88" s="76">
        <v>0</v>
      </c>
      <c r="E88" s="77">
        <f t="shared" si="2"/>
        <v>0</v>
      </c>
      <c r="F88" s="77" t="s">
        <v>139</v>
      </c>
      <c r="G88" s="77" t="s">
        <v>6159</v>
      </c>
      <c r="H88" s="78" t="s">
        <v>541</v>
      </c>
      <c r="I88" s="78" t="s">
        <v>603</v>
      </c>
    </row>
    <row r="89" spans="1:9" ht="13.5" customHeight="1">
      <c r="A89" s="62">
        <v>84</v>
      </c>
      <c r="B89" s="78" t="s">
        <v>661</v>
      </c>
      <c r="C89" s="78" t="s">
        <v>706</v>
      </c>
      <c r="D89" s="76">
        <v>0</v>
      </c>
      <c r="E89" s="77">
        <f t="shared" si="2"/>
        <v>0</v>
      </c>
      <c r="F89" s="77" t="s">
        <v>139</v>
      </c>
      <c r="G89" s="77" t="s">
        <v>660</v>
      </c>
      <c r="H89" s="78" t="s">
        <v>541</v>
      </c>
      <c r="I89" s="78" t="s">
        <v>603</v>
      </c>
    </row>
    <row r="90" spans="1:9" ht="13.5" customHeight="1">
      <c r="A90" s="62">
        <v>85</v>
      </c>
      <c r="B90" s="78" t="s">
        <v>823</v>
      </c>
      <c r="C90" s="78" t="s">
        <v>670</v>
      </c>
      <c r="D90" s="76">
        <v>0</v>
      </c>
      <c r="E90" s="77">
        <f t="shared" si="2"/>
        <v>0</v>
      </c>
      <c r="F90" s="77" t="s">
        <v>139</v>
      </c>
      <c r="G90" s="77" t="s">
        <v>6160</v>
      </c>
      <c r="H90" s="78" t="s">
        <v>612</v>
      </c>
      <c r="I90" s="78" t="s">
        <v>613</v>
      </c>
    </row>
    <row r="91" spans="1:9" ht="13.5" customHeight="1">
      <c r="A91" s="62">
        <v>86</v>
      </c>
      <c r="B91" s="76" t="s">
        <v>671</v>
      </c>
      <c r="C91" s="76" t="s">
        <v>672</v>
      </c>
      <c r="D91" s="77">
        <v>0</v>
      </c>
      <c r="E91" s="77">
        <f t="shared" si="2"/>
        <v>0</v>
      </c>
      <c r="F91" s="77" t="s">
        <v>877</v>
      </c>
      <c r="G91" s="77" t="s">
        <v>117</v>
      </c>
      <c r="H91" s="76" t="s">
        <v>541</v>
      </c>
      <c r="I91" s="76" t="s">
        <v>498</v>
      </c>
    </row>
    <row r="92" spans="2:9" ht="13.5" customHeight="1">
      <c r="B92" s="116"/>
      <c r="C92" s="116"/>
      <c r="D92" s="117"/>
      <c r="E92" s="117"/>
      <c r="F92" s="117"/>
      <c r="G92" s="117"/>
      <c r="H92" s="116"/>
      <c r="I92" s="116"/>
    </row>
    <row r="93" ht="12.75">
      <c r="A93" s="62" t="s">
        <v>674</v>
      </c>
    </row>
    <row r="94" ht="12.75">
      <c r="A94" s="62" t="s">
        <v>118</v>
      </c>
    </row>
  </sheetData>
  <sheetProtection/>
  <mergeCells count="1">
    <mergeCell ref="E1:G1"/>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I7" sqref="B6:I7"/>
    </sheetView>
  </sheetViews>
  <sheetFormatPr defaultColWidth="11.00390625" defaultRowHeight="12.75"/>
  <cols>
    <col min="1" max="1" width="3.125" style="0" customWidth="1"/>
    <col min="2" max="2" width="18.625" style="0" customWidth="1"/>
    <col min="3" max="3" width="5.875" style="0" customWidth="1"/>
    <col min="4" max="4" width="13.25390625" style="0" customWidth="1"/>
    <col min="5" max="5" width="12.125" style="0" customWidth="1"/>
    <col min="6" max="6" width="17.625" style="0" customWidth="1"/>
    <col min="7" max="7" width="11.00390625" style="0" customWidth="1"/>
    <col min="8" max="8" width="15.375" style="0" customWidth="1"/>
    <col min="9" max="9" width="13.125" style="0" customWidth="1"/>
  </cols>
  <sheetData>
    <row r="1" spans="2:8" ht="12.75">
      <c r="B1" s="22" t="s">
        <v>562</v>
      </c>
      <c r="C1" s="21"/>
      <c r="D1" s="21"/>
      <c r="E1" s="488" t="s">
        <v>202</v>
      </c>
      <c r="F1" s="488"/>
      <c r="G1" s="488"/>
      <c r="H1" s="44">
        <f>SUM(F6:F29)</f>
        <v>108798405026</v>
      </c>
    </row>
    <row r="2" spans="2:8" ht="12.75">
      <c r="B2" s="21" t="s">
        <v>434</v>
      </c>
      <c r="C2" s="21"/>
      <c r="D2" s="21"/>
      <c r="E2" s="21"/>
      <c r="F2" s="21"/>
      <c r="G2" s="21"/>
      <c r="H2" s="41"/>
    </row>
    <row r="3" spans="2:8" ht="12.75">
      <c r="B3" s="21" t="s">
        <v>21</v>
      </c>
      <c r="C3" s="21"/>
      <c r="D3" s="21"/>
      <c r="E3" s="118">
        <v>2</v>
      </c>
      <c r="F3" s="21" t="s">
        <v>91</v>
      </c>
      <c r="G3" s="21"/>
      <c r="H3" s="41"/>
    </row>
    <row r="5" spans="1:10" ht="45">
      <c r="A5" s="23"/>
      <c r="B5" s="24" t="s">
        <v>435</v>
      </c>
      <c r="C5" s="25" t="s">
        <v>511</v>
      </c>
      <c r="D5" s="26" t="s">
        <v>262</v>
      </c>
      <c r="E5" s="26" t="s">
        <v>436</v>
      </c>
      <c r="F5" s="26" t="s">
        <v>437</v>
      </c>
      <c r="G5" s="26" t="s">
        <v>263</v>
      </c>
      <c r="H5" s="42" t="s">
        <v>379</v>
      </c>
      <c r="I5" s="27" t="s">
        <v>438</v>
      </c>
      <c r="J5" s="28"/>
    </row>
    <row r="6" spans="1:9" ht="12.75">
      <c r="A6">
        <v>1</v>
      </c>
      <c r="B6" s="102" t="s">
        <v>439</v>
      </c>
      <c r="C6" s="102" t="s">
        <v>440</v>
      </c>
      <c r="D6" s="102" t="s">
        <v>583</v>
      </c>
      <c r="E6" s="102" t="s">
        <v>584</v>
      </c>
      <c r="F6" s="112">
        <v>70261200000</v>
      </c>
      <c r="G6" s="102" t="s">
        <v>585</v>
      </c>
      <c r="H6" s="102" t="s">
        <v>586</v>
      </c>
      <c r="I6" s="102" t="s">
        <v>587</v>
      </c>
    </row>
    <row r="7" spans="1:9" ht="12.75">
      <c r="A7">
        <v>2</v>
      </c>
      <c r="B7" s="102" t="s">
        <v>588</v>
      </c>
      <c r="C7" s="102" t="s">
        <v>589</v>
      </c>
      <c r="D7" s="102" t="s">
        <v>590</v>
      </c>
      <c r="E7" s="113" t="s">
        <v>591</v>
      </c>
      <c r="F7" s="114">
        <v>19282060000</v>
      </c>
      <c r="G7" s="102" t="s">
        <v>592</v>
      </c>
      <c r="H7" s="102" t="s">
        <v>593</v>
      </c>
      <c r="I7" s="102" t="s">
        <v>594</v>
      </c>
    </row>
    <row r="8" spans="1:9" ht="12.75">
      <c r="A8">
        <v>3</v>
      </c>
      <c r="B8" s="37" t="s">
        <v>595</v>
      </c>
      <c r="C8" s="37" t="s">
        <v>596</v>
      </c>
      <c r="D8" s="37" t="s">
        <v>597</v>
      </c>
      <c r="E8" s="70" t="s">
        <v>598</v>
      </c>
      <c r="F8" s="71">
        <v>15634840000</v>
      </c>
      <c r="G8" s="37" t="s">
        <v>597</v>
      </c>
      <c r="H8" s="37" t="s">
        <v>462</v>
      </c>
      <c r="I8" s="37" t="s">
        <v>463</v>
      </c>
    </row>
    <row r="9" spans="1:9" ht="12.75">
      <c r="A9">
        <v>4</v>
      </c>
      <c r="B9" s="37" t="s">
        <v>464</v>
      </c>
      <c r="C9" s="37" t="s">
        <v>465</v>
      </c>
      <c r="D9" s="37" t="s">
        <v>599</v>
      </c>
      <c r="E9" s="70" t="s">
        <v>355</v>
      </c>
      <c r="F9" s="71">
        <v>1709420000</v>
      </c>
      <c r="G9" s="37" t="s">
        <v>599</v>
      </c>
      <c r="H9" s="37" t="s">
        <v>218</v>
      </c>
      <c r="I9" s="37" t="s">
        <v>515</v>
      </c>
    </row>
    <row r="10" spans="1:9" ht="12.75">
      <c r="A10">
        <v>5</v>
      </c>
      <c r="B10" s="37" t="s">
        <v>632</v>
      </c>
      <c r="C10" s="37" t="s">
        <v>633</v>
      </c>
      <c r="D10" s="37" t="s">
        <v>599</v>
      </c>
      <c r="E10" s="70" t="s">
        <v>355</v>
      </c>
      <c r="F10" s="72">
        <v>1506660000</v>
      </c>
      <c r="G10" s="37" t="s">
        <v>599</v>
      </c>
      <c r="H10" s="37" t="s">
        <v>218</v>
      </c>
      <c r="I10" s="37" t="s">
        <v>515</v>
      </c>
    </row>
    <row r="11" spans="1:9" ht="12.75">
      <c r="A11">
        <v>6</v>
      </c>
      <c r="B11" s="37" t="s">
        <v>634</v>
      </c>
      <c r="C11" s="37" t="s">
        <v>635</v>
      </c>
      <c r="D11" s="37" t="s">
        <v>636</v>
      </c>
      <c r="E11" s="70" t="s">
        <v>637</v>
      </c>
      <c r="F11" s="71">
        <v>177960000</v>
      </c>
      <c r="G11" s="37" t="s">
        <v>636</v>
      </c>
      <c r="H11" s="37" t="s">
        <v>638</v>
      </c>
      <c r="I11" s="37" t="s">
        <v>639</v>
      </c>
    </row>
    <row r="12" spans="1:9" ht="14.25">
      <c r="A12">
        <v>7</v>
      </c>
      <c r="B12" s="37" t="s">
        <v>640</v>
      </c>
      <c r="C12" s="37" t="s">
        <v>641</v>
      </c>
      <c r="D12" s="37" t="s">
        <v>636</v>
      </c>
      <c r="E12" s="70" t="s">
        <v>637</v>
      </c>
      <c r="F12" s="73">
        <v>160170468</v>
      </c>
      <c r="G12" s="37" t="s">
        <v>636</v>
      </c>
      <c r="H12" s="37" t="s">
        <v>638</v>
      </c>
      <c r="I12" s="37" t="s">
        <v>642</v>
      </c>
    </row>
    <row r="13" spans="1:9" ht="14.25">
      <c r="A13">
        <v>8</v>
      </c>
      <c r="B13" s="37" t="s">
        <v>643</v>
      </c>
      <c r="C13" s="37" t="s">
        <v>644</v>
      </c>
      <c r="D13" s="37" t="s">
        <v>636</v>
      </c>
      <c r="E13" s="70" t="s">
        <v>637</v>
      </c>
      <c r="F13" s="73">
        <v>41658266</v>
      </c>
      <c r="G13" s="37" t="s">
        <v>636</v>
      </c>
      <c r="H13" s="37" t="s">
        <v>638</v>
      </c>
      <c r="I13" s="37" t="s">
        <v>639</v>
      </c>
    </row>
    <row r="14" spans="1:9" ht="14.25">
      <c r="A14">
        <v>9</v>
      </c>
      <c r="B14" s="37" t="s">
        <v>645</v>
      </c>
      <c r="C14" s="37" t="s">
        <v>646</v>
      </c>
      <c r="D14" s="37" t="s">
        <v>636</v>
      </c>
      <c r="E14" s="70" t="s">
        <v>637</v>
      </c>
      <c r="F14" s="73">
        <v>24436292</v>
      </c>
      <c r="G14" s="37" t="s">
        <v>636</v>
      </c>
      <c r="H14" s="37" t="s">
        <v>638</v>
      </c>
      <c r="I14" s="37" t="s">
        <v>642</v>
      </c>
    </row>
    <row r="16" ht="12.75">
      <c r="A16" t="s">
        <v>718</v>
      </c>
    </row>
  </sheetData>
  <sheetProtection/>
  <mergeCells count="1">
    <mergeCell ref="E1:G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www.revenuewatch.org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Extractive Companies - Global Stock Exchanges</dc:title>
  <dc:subject/>
  <dc:creator/>
  <cp:keywords/>
  <dc:description/>
  <cp:lastModifiedBy/>
  <dcterms:created xsi:type="dcterms:W3CDTF">2011-05-20T00:37:47Z</dcterms:created>
  <dcterms:modified xsi:type="dcterms:W3CDTF">2011-07-20T23:58:45Z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